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/>
</workbook>
</file>

<file path=xl/calcChain.xml><?xml version="1.0" encoding="utf-8"?>
<calcChain xmlns="http://schemas.openxmlformats.org/spreadsheetml/2006/main">
  <c r="C102" i="4" l="1"/>
  <c r="D115" i="4"/>
  <c r="D107" i="6" l="1"/>
  <c r="D62" i="6"/>
  <c r="D119" i="4"/>
  <c r="D102" i="4"/>
  <c r="D120" i="4" s="1"/>
  <c r="D68" i="4"/>
  <c r="D108" i="6" l="1"/>
  <c r="D110" i="6" s="1"/>
  <c r="D112" i="6" s="1"/>
  <c r="C69" i="6"/>
  <c r="C15" i="6" l="1"/>
  <c r="C115" i="4" l="1"/>
  <c r="C16" i="4" l="1"/>
  <c r="C68" i="4" s="1"/>
  <c r="C62" i="6" l="1"/>
  <c r="C98" i="6" l="1"/>
  <c r="C107" i="6" l="1"/>
  <c r="C119" i="4"/>
  <c r="C108" i="6" l="1"/>
  <c r="C110" i="6" l="1"/>
  <c r="C120" i="4"/>
  <c r="C112" i="6" l="1"/>
</calcChain>
</file>

<file path=xl/sharedStrings.xml><?xml version="1.0" encoding="utf-8"?>
<sst xmlns="http://schemas.openxmlformats.org/spreadsheetml/2006/main" count="387" uniqueCount="322">
  <si>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</si>
  <si>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</si>
  <si>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</si>
  <si>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</si>
  <si>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</si>
  <si>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</si>
  <si>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</si>
  <si>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</si>
  <si>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</si>
  <si>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</si>
  <si>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</si>
  <si>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</si>
  <si>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</si>
  <si>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</si>
  <si>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</si>
  <si>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</si>
  <si>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</si>
  <si>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</si>
  <si>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</si>
  <si>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</si>
  <si>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</si>
  <si>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</si>
  <si>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</si>
  <si>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</si>
  <si>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</si>
  <si>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</si>
  <si>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</si>
  <si>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</si>
  <si>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</si>
  <si>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</si>
  <si>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</si>
  <si>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</si>
  <si>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</si>
  <si>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</si>
  <si>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</si>
  <si>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</si>
  <si>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</si>
  <si>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</si>
  <si>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</si>
  <si>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</si>
  <si>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</si>
  <si>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</si>
  <si>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</si>
  <si>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</si>
  <si>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</si>
  <si>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</si>
  <si>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</si>
  <si>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</si>
  <si>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</si>
  <si>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</si>
  <si>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</si>
  <si>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</si>
  <si>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</si>
  <si>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</si>
  <si>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</si>
  <si>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</si>
  <si>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</si>
  <si>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</si>
  <si>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</si>
  <si>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</si>
  <si>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</si>
  <si>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</si>
  <si>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</si>
  <si>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</si>
  <si>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</si>
  <si>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</si>
  <si>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</si>
  <si>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</si>
  <si>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</si>
  <si>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</si>
  <si>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</si>
  <si>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</si>
  <si>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</si>
  <si>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</si>
  <si>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</si>
  <si>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</si>
  <si>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</si>
  <si>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</si>
  <si>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</si>
  <si>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</si>
  <si>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</si>
  <si>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</si>
  <si>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</si>
  <si>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</si>
  <si>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</si>
  <si>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</si>
  <si>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</si>
  <si>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</si>
  <si>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</si>
  <si>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</si>
  <si>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</si>
  <si>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</si>
  <si>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</si>
  <si>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</si>
  <si>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</si>
  <si>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</si>
  <si>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</si>
  <si>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</si>
  <si>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</si>
  <si>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</si>
  <si>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</si>
  <si>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</si>
  <si>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</si>
  <si>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</si>
  <si>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</si>
  <si>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</si>
  <si>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</si>
  <si>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</si>
  <si>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</si>
  <si>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</si>
  <si>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</si>
  <si>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</si>
  <si>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</si>
  <si>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</si>
  <si>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</si>
  <si>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</si>
  <si>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</si>
  <si>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</si>
  <si>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</si>
  <si>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</si>
  <si>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</si>
  <si>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</si>
  <si>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</si>
  <si>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</si>
  <si>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</si>
  <si>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</si>
  <si>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</si>
  <si>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</si>
  <si>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</si>
  <si>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</si>
  <si>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</si>
  <si>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</si>
  <si>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</si>
  <si>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</si>
  <si>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</si>
  <si>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</si>
  <si>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</si>
  <si>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</si>
  <si>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</si>
  <si>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</si>
  <si>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</si>
  <si>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</si>
  <si>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</si>
  <si>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</si>
  <si>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</si>
  <si>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</si>
  <si>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</si>
  <si>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</si>
  <si>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</si>
  <si>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</si>
  <si>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</si>
  <si>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</si>
  <si>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</si>
  <si>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</si>
  <si>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</si>
  <si>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</si>
  <si>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</si>
  <si>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</si>
  <si>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</si>
  <si>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</si>
  <si>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</si>
  <si>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</si>
  <si>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</si>
  <si>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</si>
  <si>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</si>
  <si>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</si>
  <si>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</si>
  <si>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</si>
  <si>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</si>
  <si>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</si>
  <si>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</si>
  <si>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</si>
  <si>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</si>
  <si>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</si>
  <si>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</si>
  <si>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</si>
  <si>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</si>
  <si>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</si>
  <si>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</si>
  <si>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</si>
  <si>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</si>
  <si>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</si>
  <si>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</si>
  <si>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</si>
  <si>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</si>
  <si>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</si>
  <si>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</si>
  <si>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</si>
  <si>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</si>
  <si>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</si>
  <si>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</si>
  <si>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</si>
  <si>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</si>
  <si>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</si>
  <si>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</si>
  <si>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</si>
  <si>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</si>
  <si>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</si>
  <si>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</si>
  <si>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</si>
  <si>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</si>
  <si>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</si>
  <si>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</si>
  <si>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</si>
  <si>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</si>
  <si>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</si>
  <si>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</si>
  <si>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</si>
  <si>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</si>
  <si>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</si>
  <si>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</si>
  <si>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</si>
  <si>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</si>
  <si>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</si>
  <si>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</si>
  <si>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</si>
  <si>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</si>
  <si>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</si>
  <si>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</si>
  <si>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</si>
  <si>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</si>
  <si>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</si>
  <si>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</si>
  <si>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</si>
  <si>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</si>
  <si>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</si>
  <si>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</si>
  <si>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</si>
  <si>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</si>
  <si>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</si>
  <si>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</si>
  <si>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</si>
  <si>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</si>
  <si>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</si>
  <si>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</si>
  <si>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</si>
  <si>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</si>
  <si>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</si>
  <si>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</si>
  <si>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</si>
  <si>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</si>
  <si>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</si>
  <si>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</si>
  <si>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</si>
  <si>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</si>
  <si>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</si>
  <si>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</si>
  <si>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</si>
  <si>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</si>
  <si>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</si>
  <si>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</si>
  <si>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</si>
  <si>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</si>
  <si>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</si>
  <si>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</si>
  <si>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</si>
  <si>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</si>
  <si>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</si>
  <si>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</si>
  <si>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</si>
  <si>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</si>
  <si>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</si>
  <si>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</si>
  <si>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</si>
  <si>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</si>
  <si>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</si>
  <si>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</si>
  <si>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</si>
  <si>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</si>
  <si>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</si>
  <si>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</si>
  <si>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</si>
  <si>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</si>
  <si>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</si>
  <si>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</si>
  <si>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</si>
  <si>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</si>
  <si>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</si>
  <si>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</si>
  <si>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</si>
  <si>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</si>
  <si>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</si>
  <si>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</si>
  <si>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</si>
  <si>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</si>
  <si>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</si>
  <si>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</si>
  <si>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</si>
  <si>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</si>
  <si>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</si>
  <si>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</si>
  <si>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</si>
  <si>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</si>
  <si>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</si>
  <si>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</si>
  <si>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</si>
  <si>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</si>
  <si>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</si>
  <si>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</si>
  <si>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</si>
  <si>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</si>
  <si>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</si>
  <si>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</si>
  <si>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</si>
  <si>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</si>
  <si>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</si>
  <si>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</si>
  <si>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</si>
  <si>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</si>
  <si>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</si>
  <si>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</si>
  <si>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</si>
  <si>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</si>
  <si>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</si>
  <si>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</si>
  <si>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</si>
  <si>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</si>
  <si>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</si>
  <si>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</si>
  <si>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/>
  </si>
  <si>
    <t>по состоянию на "01" апреля  2025 года</t>
  </si>
  <si>
    <t>по состоянию на "01"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</si>
</sst>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43" fontId="0" fillId="0" borderId="0" xfId="1" applyFont="1"/>
    <xf numFmtId="0" fontId="1" fillId="0" borderId="1" xfId="0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1" fillId="0" borderId="1" xfId="1" applyNumberFormat="1" applyFont="1" applyFill="1" applyBorder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164" fontId="1" fillId="0" borderId="2" xfId="1" applyNumberFormat="1" applyFont="1" applyFill="1" applyBorder="1"/>
    <xf numFmtId="164" fontId="0" fillId="0" borderId="2" xfId="1" applyNumberFormat="1" applyFont="1" applyFill="1" applyBorder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1" fillId="0" borderId="0" xfId="1" applyNumberFormat="1" applyFont="1" applyFill="1"/>
    <xf numFmtId="164" fontId="0" fillId="0" borderId="1" xfId="1" applyNumberFormat="1" applyFont="1" applyFill="1" applyBorder="1"/>
    <xf numFmtId="164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43" fontId="0" fillId="0" borderId="0" xfId="0" applyNumberForma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Fill="1" applyBorder="1"/>
    <xf numFmtId="164" fontId="0" fillId="0" borderId="0" xfId="0" applyNumberFormat="1"/>
    <xf numFmtId="0" fontId="1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abSelected="1" topLeftCell="A79" zoomScaleNormal="100" workbookViewId="0">
      <selection activeCell="G94" sqref="G94"/>
    </sheetView>
  </sheetViews>
  <sheetFormatPr defaultRowHeight="15" x14ac:dyDescent="0.25"/>
  <cols>
    <col min="1" max="1" width="56.85546875" customWidth="1"/>
    <col min="2" max="2" width="7.5703125" customWidth="1"/>
    <col min="3" max="3" width="15.85546875" style="17" customWidth="1"/>
    <col min="4" max="4" width="15.28515625" style="17" customWidth="1"/>
    <col min="5" max="5" width="11.85546875" customWidth="1"/>
    <col min="6" max="6" width="20.140625" style="10" bestFit="1" customWidth="1"/>
    <col min="7" max="7" width="18.140625" style="19" bestFit="1" customWidth="1"/>
    <col min="8" max="8" width="20.42578125" customWidth="1"/>
    <col min="9" max="9" width="15.7109375" customWidth="1"/>
  </cols>
  <sheetData>
    <row r="1" spans="1:7" x14ac:dyDescent="0.25">
      <c r="B1" s="9" t="s">
        <v>81</v>
      </c>
    </row>
    <row r="2" spans="1:7" x14ac:dyDescent="0.25">
      <c r="B2" s="9" t="s">
        <v>93</v>
      </c>
    </row>
    <row r="3" spans="1:7" x14ac:dyDescent="0.25">
      <c r="B3" s="9" t="s">
        <v>94</v>
      </c>
    </row>
    <row r="4" spans="1:7" x14ac:dyDescent="0.25">
      <c r="B4" s="9" t="s">
        <v>95</v>
      </c>
    </row>
    <row r="5" spans="1:7" x14ac:dyDescent="0.25">
      <c r="B5" s="9" t="s">
        <v>96</v>
      </c>
    </row>
    <row r="6" spans="1:7" x14ac:dyDescent="0.25">
      <c r="B6" s="9" t="s">
        <v>97</v>
      </c>
    </row>
    <row r="7" spans="1:7" x14ac:dyDescent="0.25">
      <c r="B7" s="9" t="s">
        <v>98</v>
      </c>
    </row>
    <row r="8" spans="1:7" x14ac:dyDescent="0.25">
      <c r="B8" s="9" t="s">
        <v>99</v>
      </c>
    </row>
    <row r="9" spans="1:7" x14ac:dyDescent="0.25">
      <c r="A9" s="10" t="s">
        <v>82</v>
      </c>
    </row>
    <row r="10" spans="1:7" x14ac:dyDescent="0.25">
      <c r="A10" s="10" t="s">
        <v>83</v>
      </c>
    </row>
    <row r="11" spans="1:7" x14ac:dyDescent="0.25">
      <c r="A11" s="10" t="s">
        <v>320</v>
      </c>
      <c r="F11"/>
    </row>
    <row r="12" spans="1:7" x14ac:dyDescent="0.25">
      <c r="D12" s="17" t="s">
        <v>117</v>
      </c>
      <c r="F12"/>
    </row>
    <row r="13" spans="1:7" ht="44.25" customHeight="1" x14ac:dyDescent="0.25">
      <c r="A13" s="5" t="s">
        <v>0</v>
      </c>
      <c r="B13" s="5" t="s">
        <v>1</v>
      </c>
      <c r="C13" s="20" t="s">
        <v>2</v>
      </c>
      <c r="D13" s="20" t="s">
        <v>250</v>
      </c>
      <c r="F13"/>
    </row>
    <row r="14" spans="1:7" x14ac:dyDescent="0.25">
      <c r="A14" s="6">
        <v>1</v>
      </c>
      <c r="B14" s="6">
        <v>2</v>
      </c>
      <c r="C14" s="18">
        <v>3</v>
      </c>
      <c r="D14" s="18">
        <v>4</v>
      </c>
      <c r="F14"/>
    </row>
    <row r="15" spans="1:7" x14ac:dyDescent="0.25">
      <c r="A15" s="40" t="s">
        <v>3</v>
      </c>
      <c r="B15" s="40"/>
      <c r="C15" s="40"/>
      <c r="D15" s="40"/>
      <c r="F15" t="s">
        <v>319</v>
      </c>
    </row>
    <row r="16" spans="1:7" x14ac:dyDescent="0.25">
      <c r="A16" s="7" t="s">
        <v>4</v>
      </c>
      <c r="B16" s="6">
        <v>1</v>
      </c>
      <c r="C16" s="22">
        <f>f_1_1_3+f_1_2_3+C20</f>
        <v>231262</v>
      </c>
      <c r="D16" s="22">
        <v>971799</v>
      </c>
      <c r="F16" s="17"/>
      <c r="G16" s="32"/>
    </row>
    <row r="17" spans="1:7" x14ac:dyDescent="0.25">
      <c r="A17" s="8" t="s">
        <v>5</v>
      </c>
      <c r="B17" s="6"/>
      <c r="C17" s="30"/>
      <c r="D17" s="30"/>
      <c r="F17" s="17"/>
      <c r="G17" s="32"/>
    </row>
    <row r="18" spans="1:7" x14ac:dyDescent="0.25">
      <c r="A18" s="8" t="s">
        <v>6</v>
      </c>
      <c r="B18" s="11" t="s">
        <v>100</v>
      </c>
      <c r="C18" s="30"/>
      <c r="D18" s="30"/>
      <c r="F18" s="17"/>
      <c r="G18" s="32"/>
    </row>
    <row r="19" spans="1:7" ht="24.75" x14ac:dyDescent="0.25">
      <c r="A19" s="8" t="s">
        <v>311</v>
      </c>
      <c r="B19" s="11" t="s">
        <v>101</v>
      </c>
      <c r="C19" s="30">
        <v>231262</v>
      </c>
      <c r="D19" s="30">
        <v>971799</v>
      </c>
      <c r="F19" s="17"/>
      <c r="G19" s="32"/>
    </row>
    <row r="20" spans="1:7" x14ac:dyDescent="0.25">
      <c r="A20" s="8" t="s">
        <v>310</v>
      </c>
      <c r="B20" s="11" t="s">
        <v>275</v>
      </c>
      <c r="C20" s="30"/>
      <c r="D20" s="30"/>
      <c r="F20" s="17"/>
      <c r="G20" s="32"/>
    </row>
    <row r="21" spans="1:7" x14ac:dyDescent="0.25">
      <c r="A21" s="7" t="s">
        <v>7</v>
      </c>
      <c r="B21" s="6">
        <v>2</v>
      </c>
      <c r="C21" s="30"/>
      <c r="D21" s="30"/>
      <c r="F21" s="17"/>
      <c r="G21" s="32"/>
    </row>
    <row r="22" spans="1:7" x14ac:dyDescent="0.25">
      <c r="A22" s="7" t="s">
        <v>313</v>
      </c>
      <c r="B22" s="6">
        <v>3</v>
      </c>
      <c r="C22" s="30"/>
      <c r="D22" s="30"/>
      <c r="F22" s="17"/>
      <c r="G22" s="32"/>
    </row>
    <row r="23" spans="1:7" x14ac:dyDescent="0.25">
      <c r="A23" s="8" t="s">
        <v>5</v>
      </c>
      <c r="B23" s="6"/>
      <c r="C23" s="30"/>
      <c r="D23" s="30"/>
      <c r="F23" s="17"/>
      <c r="G23" s="32"/>
    </row>
    <row r="24" spans="1:7" x14ac:dyDescent="0.25">
      <c r="A24" s="8" t="s">
        <v>8</v>
      </c>
      <c r="B24" s="11" t="s">
        <v>102</v>
      </c>
      <c r="C24" s="30"/>
      <c r="D24" s="30"/>
      <c r="F24" s="17"/>
      <c r="G24" s="32"/>
    </row>
    <row r="25" spans="1:7" x14ac:dyDescent="0.25">
      <c r="A25" s="7" t="s">
        <v>9</v>
      </c>
      <c r="B25" s="6">
        <v>4</v>
      </c>
      <c r="C25" s="22">
        <v>80078</v>
      </c>
      <c r="D25" s="22"/>
      <c r="F25" s="17"/>
      <c r="G25" s="32"/>
    </row>
    <row r="26" spans="1:7" x14ac:dyDescent="0.25">
      <c r="A26" s="8" t="s">
        <v>5</v>
      </c>
      <c r="B26" s="6"/>
      <c r="C26" s="30"/>
      <c r="D26" s="30"/>
      <c r="F26" s="17"/>
      <c r="G26" s="32"/>
    </row>
    <row r="27" spans="1:7" x14ac:dyDescent="0.25">
      <c r="A27" s="8" t="s">
        <v>8</v>
      </c>
      <c r="B27" s="11" t="s">
        <v>103</v>
      </c>
      <c r="C27" s="30">
        <v>0</v>
      </c>
      <c r="D27" s="30">
        <v>0</v>
      </c>
      <c r="F27" s="17"/>
      <c r="G27" s="32"/>
    </row>
    <row r="28" spans="1:7" ht="45" x14ac:dyDescent="0.25">
      <c r="A28" s="7" t="s">
        <v>10</v>
      </c>
      <c r="B28" s="6">
        <v>5</v>
      </c>
      <c r="C28" s="30"/>
      <c r="D28" s="30"/>
      <c r="F28" s="17"/>
      <c r="G28" s="32"/>
    </row>
    <row r="29" spans="1:7" x14ac:dyDescent="0.25">
      <c r="A29" s="8" t="s">
        <v>5</v>
      </c>
      <c r="B29" s="6"/>
      <c r="C29" s="30"/>
      <c r="D29" s="30"/>
      <c r="F29" s="17"/>
      <c r="G29" s="32"/>
    </row>
    <row r="30" spans="1:7" x14ac:dyDescent="0.25">
      <c r="A30" s="8" t="s">
        <v>8</v>
      </c>
      <c r="B30" s="11" t="s">
        <v>104</v>
      </c>
      <c r="C30" s="30"/>
      <c r="D30" s="30"/>
      <c r="F30" s="17"/>
      <c r="G30" s="32"/>
    </row>
    <row r="31" spans="1:7" ht="30" x14ac:dyDescent="0.25">
      <c r="A31" s="7" t="s">
        <v>115</v>
      </c>
      <c r="B31" s="6">
        <v>6</v>
      </c>
      <c r="C31" s="22">
        <v>8340290</v>
      </c>
      <c r="D31" s="22">
        <v>8115155</v>
      </c>
      <c r="F31" s="17"/>
      <c r="G31" s="32"/>
    </row>
    <row r="32" spans="1:7" x14ac:dyDescent="0.25">
      <c r="A32" s="8" t="s">
        <v>5</v>
      </c>
      <c r="B32" s="4"/>
      <c r="C32" s="30"/>
      <c r="D32" s="30"/>
      <c r="F32" s="17"/>
      <c r="G32" s="32"/>
    </row>
    <row r="33" spans="1:7" x14ac:dyDescent="0.25">
      <c r="A33" s="8" t="s">
        <v>11</v>
      </c>
      <c r="B33" s="11" t="s">
        <v>105</v>
      </c>
      <c r="C33" s="30">
        <v>150626</v>
      </c>
      <c r="D33" s="30">
        <v>198235</v>
      </c>
      <c r="F33" s="17"/>
      <c r="G33" s="32"/>
    </row>
    <row r="34" spans="1:7" ht="30" x14ac:dyDescent="0.25">
      <c r="A34" s="7" t="s">
        <v>312</v>
      </c>
      <c r="B34" s="6">
        <v>7</v>
      </c>
      <c r="C34" s="30"/>
      <c r="D34" s="30"/>
      <c r="F34" s="17"/>
      <c r="G34" s="32"/>
    </row>
    <row r="35" spans="1:7" x14ac:dyDescent="0.25">
      <c r="A35" s="8" t="s">
        <v>5</v>
      </c>
      <c r="B35" s="6"/>
      <c r="C35" s="30"/>
      <c r="D35" s="30"/>
      <c r="F35" s="17"/>
      <c r="G35" s="32"/>
    </row>
    <row r="36" spans="1:7" x14ac:dyDescent="0.25">
      <c r="A36" s="8" t="s">
        <v>11</v>
      </c>
      <c r="B36" s="11" t="s">
        <v>106</v>
      </c>
      <c r="C36" s="30"/>
      <c r="D36" s="30"/>
      <c r="F36" s="17"/>
      <c r="G36" s="32"/>
    </row>
    <row r="37" spans="1:7" x14ac:dyDescent="0.25">
      <c r="A37" s="7" t="s">
        <v>12</v>
      </c>
      <c r="B37" s="6">
        <v>8</v>
      </c>
      <c r="C37" s="30"/>
      <c r="D37" s="30"/>
      <c r="F37" s="17"/>
      <c r="G37" s="32"/>
    </row>
    <row r="38" spans="1:7" ht="30" x14ac:dyDescent="0.25">
      <c r="A38" s="7" t="s">
        <v>13</v>
      </c>
      <c r="B38" s="6">
        <v>9</v>
      </c>
      <c r="C38" s="22">
        <v>690590</v>
      </c>
      <c r="D38" s="30">
        <v>690590</v>
      </c>
      <c r="F38" s="17"/>
      <c r="G38" s="32"/>
    </row>
    <row r="39" spans="1:7" x14ac:dyDescent="0.25">
      <c r="A39" s="7" t="s">
        <v>14</v>
      </c>
      <c r="B39" s="6">
        <v>10</v>
      </c>
      <c r="C39" s="22">
        <v>23084</v>
      </c>
      <c r="D39" s="22">
        <v>14387</v>
      </c>
      <c r="F39" s="17"/>
      <c r="G39" s="32"/>
    </row>
    <row r="40" spans="1:7" ht="30" x14ac:dyDescent="0.25">
      <c r="A40" s="7" t="s">
        <v>15</v>
      </c>
      <c r="B40" s="6">
        <v>11</v>
      </c>
      <c r="C40" s="30"/>
      <c r="D40" s="30"/>
      <c r="F40" s="17"/>
      <c r="G40" s="32"/>
    </row>
    <row r="41" spans="1:7" x14ac:dyDescent="0.25">
      <c r="A41" s="7" t="s">
        <v>315</v>
      </c>
      <c r="B41" s="6">
        <v>12</v>
      </c>
      <c r="C41" s="22">
        <v>138698</v>
      </c>
      <c r="D41" s="22">
        <v>115505</v>
      </c>
      <c r="F41" s="17"/>
      <c r="G41" s="32"/>
    </row>
    <row r="42" spans="1:7" x14ac:dyDescent="0.25">
      <c r="A42" s="7" t="s">
        <v>316</v>
      </c>
      <c r="B42" s="6">
        <v>13</v>
      </c>
      <c r="C42" s="30">
        <v>180076</v>
      </c>
      <c r="D42" s="30">
        <v>150534</v>
      </c>
      <c r="F42" s="17"/>
      <c r="G42" s="32"/>
    </row>
    <row r="43" spans="1:7" x14ac:dyDescent="0.25">
      <c r="A43" s="16" t="s">
        <v>314</v>
      </c>
      <c r="B43" s="18">
        <v>14</v>
      </c>
      <c r="C43" s="30">
        <v>73672</v>
      </c>
      <c r="D43" s="30">
        <v>28627</v>
      </c>
      <c r="F43" s="17"/>
      <c r="G43" s="32"/>
    </row>
    <row r="44" spans="1:7" x14ac:dyDescent="0.25">
      <c r="A44" s="7" t="s">
        <v>16</v>
      </c>
      <c r="B44" s="6">
        <v>15</v>
      </c>
      <c r="C44" s="22">
        <v>53015</v>
      </c>
      <c r="D44" s="22">
        <v>47049</v>
      </c>
      <c r="F44" s="17"/>
      <c r="G44" s="32"/>
    </row>
    <row r="45" spans="1:7" x14ac:dyDescent="0.25">
      <c r="A45" s="7" t="s">
        <v>17</v>
      </c>
      <c r="B45" s="6">
        <v>16</v>
      </c>
      <c r="C45" s="22">
        <v>126503</v>
      </c>
      <c r="D45" s="22">
        <v>127085</v>
      </c>
      <c r="F45" s="17"/>
      <c r="G45" s="32"/>
    </row>
    <row r="46" spans="1:7" x14ac:dyDescent="0.25">
      <c r="A46" s="7" t="s">
        <v>5</v>
      </c>
      <c r="B46" s="6"/>
      <c r="C46" s="30"/>
      <c r="D46" s="30"/>
      <c r="F46" s="17"/>
      <c r="G46" s="32"/>
    </row>
    <row r="47" spans="1:7" x14ac:dyDescent="0.25">
      <c r="A47" s="8" t="s">
        <v>18</v>
      </c>
      <c r="B47" s="11" t="s">
        <v>107</v>
      </c>
      <c r="C47" s="30"/>
      <c r="D47" s="30"/>
      <c r="F47" s="17"/>
      <c r="G47" s="32"/>
    </row>
    <row r="48" spans="1:7" x14ac:dyDescent="0.25">
      <c r="A48" s="8" t="s">
        <v>19</v>
      </c>
      <c r="B48" s="11" t="s">
        <v>202</v>
      </c>
      <c r="C48" s="30"/>
      <c r="D48" s="30"/>
      <c r="F48" s="17"/>
      <c r="G48" s="32"/>
    </row>
    <row r="49" spans="1:7" x14ac:dyDescent="0.25">
      <c r="A49" s="8" t="s">
        <v>20</v>
      </c>
      <c r="B49" s="11" t="s">
        <v>203</v>
      </c>
      <c r="C49" s="30"/>
      <c r="D49" s="30"/>
      <c r="F49" s="17"/>
      <c r="G49" s="32"/>
    </row>
    <row r="50" spans="1:7" x14ac:dyDescent="0.25">
      <c r="A50" s="8" t="s">
        <v>21</v>
      </c>
      <c r="B50" s="11" t="s">
        <v>108</v>
      </c>
      <c r="C50" s="30"/>
      <c r="D50" s="30"/>
      <c r="F50" s="17"/>
      <c r="G50" s="32"/>
    </row>
    <row r="51" spans="1:7" x14ac:dyDescent="0.25">
      <c r="A51" s="8" t="s">
        <v>22</v>
      </c>
      <c r="B51" s="11" t="s">
        <v>109</v>
      </c>
      <c r="C51" s="30"/>
      <c r="D51" s="30"/>
      <c r="F51" s="17"/>
      <c r="G51" s="32"/>
    </row>
    <row r="52" spans="1:7" x14ac:dyDescent="0.25">
      <c r="A52" s="8" t="s">
        <v>23</v>
      </c>
      <c r="B52" s="11" t="s">
        <v>110</v>
      </c>
      <c r="C52" s="30">
        <v>125099</v>
      </c>
      <c r="D52" s="30">
        <v>126101</v>
      </c>
      <c r="F52" s="17"/>
      <c r="G52" s="32"/>
    </row>
    <row r="53" spans="1:7" x14ac:dyDescent="0.25">
      <c r="A53" s="8" t="s">
        <v>24</v>
      </c>
      <c r="B53" s="11" t="s">
        <v>204</v>
      </c>
      <c r="C53" s="30">
        <v>1104</v>
      </c>
      <c r="D53" s="30">
        <v>684</v>
      </c>
      <c r="F53" s="17"/>
      <c r="G53" s="32"/>
    </row>
    <row r="54" spans="1:7" x14ac:dyDescent="0.25">
      <c r="A54" s="8" t="s">
        <v>25</v>
      </c>
      <c r="B54" s="11" t="s">
        <v>205</v>
      </c>
      <c r="C54" s="30"/>
      <c r="D54" s="30"/>
      <c r="F54" s="17"/>
      <c r="G54" s="32"/>
    </row>
    <row r="55" spans="1:7" x14ac:dyDescent="0.25">
      <c r="A55" s="8" t="s">
        <v>26</v>
      </c>
      <c r="B55" s="11" t="s">
        <v>206</v>
      </c>
      <c r="C55" s="30"/>
      <c r="D55" s="30"/>
      <c r="F55" s="17"/>
      <c r="G55" s="32"/>
    </row>
    <row r="56" spans="1:7" x14ac:dyDescent="0.25">
      <c r="A56" s="8" t="s">
        <v>27</v>
      </c>
      <c r="B56" s="11" t="s">
        <v>207</v>
      </c>
      <c r="C56" s="30"/>
      <c r="D56" s="30"/>
      <c r="F56" s="17"/>
      <c r="G56" s="32"/>
    </row>
    <row r="57" spans="1:7" x14ac:dyDescent="0.25">
      <c r="A57" s="8" t="s">
        <v>28</v>
      </c>
      <c r="B57" s="11" t="s">
        <v>208</v>
      </c>
      <c r="C57" s="30">
        <v>300</v>
      </c>
      <c r="D57" s="30">
        <v>300</v>
      </c>
      <c r="F57" s="17"/>
      <c r="G57" s="32"/>
    </row>
    <row r="58" spans="1:7" x14ac:dyDescent="0.25">
      <c r="A58" s="7" t="s">
        <v>29</v>
      </c>
      <c r="B58" s="11" t="s">
        <v>209</v>
      </c>
      <c r="C58" s="30"/>
      <c r="D58" s="30"/>
      <c r="F58" s="17"/>
      <c r="G58" s="32"/>
    </row>
    <row r="59" spans="1:7" x14ac:dyDescent="0.25">
      <c r="A59" s="8" t="s">
        <v>5</v>
      </c>
      <c r="B59" s="6"/>
      <c r="C59" s="30"/>
      <c r="D59" s="30"/>
      <c r="F59" s="17"/>
      <c r="G59" s="32"/>
    </row>
    <row r="60" spans="1:7" x14ac:dyDescent="0.25">
      <c r="A60" s="8" t="s">
        <v>30</v>
      </c>
      <c r="B60" s="11" t="s">
        <v>210</v>
      </c>
      <c r="C60" s="30"/>
      <c r="D60" s="30"/>
      <c r="F60" s="17"/>
      <c r="G60" s="32"/>
    </row>
    <row r="61" spans="1:7" x14ac:dyDescent="0.25">
      <c r="A61" s="8" t="s">
        <v>31</v>
      </c>
      <c r="B61" s="11" t="s">
        <v>211</v>
      </c>
      <c r="C61" s="30"/>
      <c r="D61" s="30"/>
      <c r="F61" s="17"/>
      <c r="G61" s="32"/>
    </row>
    <row r="62" spans="1:7" x14ac:dyDescent="0.25">
      <c r="A62" s="8" t="s">
        <v>32</v>
      </c>
      <c r="B62" s="11" t="s">
        <v>212</v>
      </c>
      <c r="C62" s="30"/>
      <c r="D62" s="30"/>
      <c r="F62" s="17"/>
      <c r="G62" s="32"/>
    </row>
    <row r="63" spans="1:7" x14ac:dyDescent="0.25">
      <c r="A63" s="8" t="s">
        <v>33</v>
      </c>
      <c r="B63" s="11" t="s">
        <v>213</v>
      </c>
      <c r="C63" s="30"/>
      <c r="D63" s="30"/>
      <c r="F63" s="17"/>
      <c r="G63" s="32"/>
    </row>
    <row r="64" spans="1:7" x14ac:dyDescent="0.25">
      <c r="A64" s="7" t="s">
        <v>215</v>
      </c>
      <c r="B64" s="11" t="s">
        <v>214</v>
      </c>
      <c r="C64" s="22">
        <v>10334</v>
      </c>
      <c r="D64" s="22">
        <v>6846</v>
      </c>
      <c r="F64" s="17"/>
      <c r="G64" s="32"/>
    </row>
    <row r="65" spans="1:7" x14ac:dyDescent="0.25">
      <c r="A65" s="7" t="s">
        <v>218</v>
      </c>
      <c r="B65" s="11" t="s">
        <v>216</v>
      </c>
      <c r="C65" s="30">
        <v>17817</v>
      </c>
      <c r="D65" s="30">
        <v>17817</v>
      </c>
      <c r="F65" s="17"/>
      <c r="G65" s="32"/>
    </row>
    <row r="66" spans="1:7" x14ac:dyDescent="0.25">
      <c r="A66" s="7" t="s">
        <v>34</v>
      </c>
      <c r="B66" s="11" t="s">
        <v>217</v>
      </c>
      <c r="C66" s="22">
        <v>35602</v>
      </c>
      <c r="D66" s="22">
        <v>29320</v>
      </c>
      <c r="F66" s="17"/>
      <c r="G66" s="32"/>
    </row>
    <row r="67" spans="1:7" x14ac:dyDescent="0.25">
      <c r="A67" s="7" t="s">
        <v>35</v>
      </c>
      <c r="B67" s="11" t="s">
        <v>219</v>
      </c>
      <c r="C67" s="30"/>
      <c r="D67" s="30"/>
      <c r="F67" s="17"/>
      <c r="G67" s="32"/>
    </row>
    <row r="68" spans="1:7" x14ac:dyDescent="0.25">
      <c r="A68" s="3" t="s">
        <v>36</v>
      </c>
      <c r="B68" s="11" t="s">
        <v>220</v>
      </c>
      <c r="C68" s="22">
        <f>f_1_3+f_2_3+f_3_3+f_4_3+f_5_3+f_6_3+f_7_3+f_8_3+f_9_3+f_10_3+f_11_3+f_12_3+f_13_3+C43+f_14_3+f_15_3+f_16_3+f_17_3+f_18_3+f_19_3+f_20_3</f>
        <v>10001021</v>
      </c>
      <c r="D68" s="22">
        <f>f_1_4+f_2_4+f_3_4+f_4_4+f_5_4+f_6_4+f_7_4+f_8_4+f_9_4+f_10_4+f_11_4+f_12_4+f_13_4+D43+f_14_4+f_15_4+f_16_4+f_17_4+f_18_4+f_19_4+f_20_4</f>
        <v>10314714</v>
      </c>
      <c r="F68" s="32"/>
      <c r="G68" s="32"/>
    </row>
    <row r="69" spans="1:7" x14ac:dyDescent="0.25">
      <c r="A69" s="3" t="s">
        <v>37</v>
      </c>
      <c r="B69" s="11"/>
      <c r="C69" s="30"/>
      <c r="D69" s="30"/>
      <c r="F69" s="33"/>
      <c r="G69" s="32"/>
    </row>
    <row r="70" spans="1:7" x14ac:dyDescent="0.25">
      <c r="A70" s="7" t="s">
        <v>38</v>
      </c>
      <c r="B70" s="11" t="s">
        <v>221</v>
      </c>
      <c r="C70" s="22">
        <v>3089974</v>
      </c>
      <c r="D70" s="22">
        <v>2401056</v>
      </c>
      <c r="F70" s="17"/>
      <c r="G70" s="32"/>
    </row>
    <row r="71" spans="1:7" x14ac:dyDescent="0.25">
      <c r="A71" s="7" t="s">
        <v>39</v>
      </c>
      <c r="B71" s="11" t="s">
        <v>222</v>
      </c>
      <c r="C71" s="30"/>
      <c r="D71" s="30"/>
      <c r="F71" s="17"/>
      <c r="G71" s="32"/>
    </row>
    <row r="72" spans="1:7" x14ac:dyDescent="0.25">
      <c r="A72" s="7" t="s">
        <v>40</v>
      </c>
      <c r="B72" s="11" t="s">
        <v>223</v>
      </c>
      <c r="C72" s="30"/>
      <c r="D72" s="30"/>
      <c r="F72" s="17"/>
      <c r="G72" s="32"/>
    </row>
    <row r="73" spans="1:7" x14ac:dyDescent="0.25">
      <c r="A73" s="7" t="s">
        <v>41</v>
      </c>
      <c r="B73" s="11" t="s">
        <v>224</v>
      </c>
      <c r="C73" s="30"/>
      <c r="D73" s="30"/>
      <c r="F73" s="17"/>
      <c r="G73" s="32"/>
    </row>
    <row r="74" spans="1:7" x14ac:dyDescent="0.25">
      <c r="A74" s="7" t="s">
        <v>42</v>
      </c>
      <c r="B74" s="11" t="s">
        <v>225</v>
      </c>
      <c r="C74" s="22">
        <v>127556</v>
      </c>
      <c r="D74" s="22">
        <v>138229</v>
      </c>
      <c r="F74" s="17"/>
      <c r="G74" s="32"/>
    </row>
    <row r="75" spans="1:7" x14ac:dyDescent="0.25">
      <c r="A75" s="7" t="s">
        <v>43</v>
      </c>
      <c r="B75" s="11" t="s">
        <v>226</v>
      </c>
      <c r="C75" s="30"/>
      <c r="D75" s="30"/>
      <c r="F75" s="17"/>
      <c r="G75" s="32"/>
    </row>
    <row r="76" spans="1:7" x14ac:dyDescent="0.25">
      <c r="A76" s="7" t="s">
        <v>44</v>
      </c>
      <c r="B76" s="6">
        <v>29</v>
      </c>
      <c r="C76" s="22">
        <v>9630</v>
      </c>
      <c r="D76" s="22">
        <v>28777</v>
      </c>
      <c r="F76" s="17"/>
      <c r="G76" s="32"/>
    </row>
    <row r="77" spans="1:7" x14ac:dyDescent="0.25">
      <c r="A77" s="7" t="s">
        <v>45</v>
      </c>
      <c r="B77" s="6">
        <v>30</v>
      </c>
      <c r="C77" s="22">
        <v>24774</v>
      </c>
      <c r="D77" s="22">
        <v>20027</v>
      </c>
      <c r="F77" s="17"/>
      <c r="G77" s="32"/>
    </row>
    <row r="78" spans="1:7" x14ac:dyDescent="0.25">
      <c r="A78" s="8" t="s">
        <v>5</v>
      </c>
      <c r="B78" s="6"/>
      <c r="C78" s="30"/>
      <c r="D78" s="30"/>
      <c r="F78" s="17"/>
      <c r="G78" s="32"/>
    </row>
    <row r="79" spans="1:7" x14ac:dyDescent="0.25">
      <c r="A79" s="8" t="s">
        <v>46</v>
      </c>
      <c r="B79" s="11" t="s">
        <v>111</v>
      </c>
      <c r="C79" s="30"/>
      <c r="D79" s="30"/>
      <c r="F79" s="17"/>
      <c r="G79" s="32"/>
    </row>
    <row r="80" spans="1:7" x14ac:dyDescent="0.25">
      <c r="A80" s="8" t="s">
        <v>47</v>
      </c>
      <c r="B80" s="11" t="s">
        <v>112</v>
      </c>
      <c r="C80" s="30"/>
      <c r="D80" s="30"/>
      <c r="F80" s="17"/>
      <c r="G80" s="32"/>
    </row>
    <row r="81" spans="1:7" x14ac:dyDescent="0.25">
      <c r="A81" s="8" t="s">
        <v>48</v>
      </c>
      <c r="B81" s="11" t="s">
        <v>113</v>
      </c>
      <c r="C81" s="30"/>
      <c r="D81" s="30"/>
      <c r="F81" s="17"/>
      <c r="G81" s="32"/>
    </row>
    <row r="82" spans="1:7" x14ac:dyDescent="0.25">
      <c r="A82" s="8" t="s">
        <v>49</v>
      </c>
      <c r="B82" s="11" t="s">
        <v>114</v>
      </c>
      <c r="C82" s="30"/>
      <c r="D82" s="30"/>
      <c r="F82" s="17"/>
      <c r="G82" s="32"/>
    </row>
    <row r="83" spans="1:7" x14ac:dyDescent="0.25">
      <c r="A83" s="8" t="s">
        <v>50</v>
      </c>
      <c r="B83" s="11" t="s">
        <v>227</v>
      </c>
      <c r="C83" s="30"/>
      <c r="D83" s="30"/>
      <c r="F83" s="17"/>
      <c r="G83" s="32"/>
    </row>
    <row r="84" spans="1:7" x14ac:dyDescent="0.25">
      <c r="A84" s="8" t="s">
        <v>51</v>
      </c>
      <c r="B84" s="11" t="s">
        <v>228</v>
      </c>
      <c r="C84" s="30"/>
      <c r="D84" s="30"/>
      <c r="F84" s="17"/>
      <c r="G84" s="32"/>
    </row>
    <row r="85" spans="1:7" x14ac:dyDescent="0.25">
      <c r="A85" s="8" t="s">
        <v>52</v>
      </c>
      <c r="B85" s="11" t="s">
        <v>229</v>
      </c>
      <c r="C85" s="30">
        <v>487</v>
      </c>
      <c r="D85" s="30">
        <v>560</v>
      </c>
      <c r="F85" s="17"/>
      <c r="G85" s="32"/>
    </row>
    <row r="86" spans="1:7" x14ac:dyDescent="0.25">
      <c r="A86" s="8" t="s">
        <v>53</v>
      </c>
      <c r="B86" s="11" t="s">
        <v>230</v>
      </c>
      <c r="C86" s="30">
        <v>608</v>
      </c>
      <c r="D86" s="30">
        <v>277</v>
      </c>
      <c r="F86" s="17"/>
      <c r="G86" s="32"/>
    </row>
    <row r="87" spans="1:7" x14ac:dyDescent="0.25">
      <c r="A87" s="8" t="s">
        <v>54</v>
      </c>
      <c r="B87" s="11" t="s">
        <v>231</v>
      </c>
      <c r="C87" s="30">
        <v>115</v>
      </c>
      <c r="D87" s="30">
        <v>390</v>
      </c>
      <c r="F87" s="17"/>
      <c r="G87" s="32"/>
    </row>
    <row r="88" spans="1:7" x14ac:dyDescent="0.25">
      <c r="A88" s="8" t="s">
        <v>55</v>
      </c>
      <c r="B88" s="11" t="s">
        <v>232</v>
      </c>
      <c r="C88" s="30">
        <v>23564</v>
      </c>
      <c r="D88" s="30">
        <v>18800</v>
      </c>
      <c r="F88" s="17"/>
      <c r="G88" s="32"/>
    </row>
    <row r="89" spans="1:7" x14ac:dyDescent="0.25">
      <c r="A89" s="8" t="s">
        <v>56</v>
      </c>
      <c r="B89" s="11" t="s">
        <v>233</v>
      </c>
      <c r="C89" s="30"/>
      <c r="D89" s="30"/>
      <c r="F89" s="17"/>
      <c r="G89" s="32"/>
    </row>
    <row r="90" spans="1:7" x14ac:dyDescent="0.25">
      <c r="A90" s="7" t="s">
        <v>29</v>
      </c>
      <c r="B90" s="6">
        <v>31</v>
      </c>
      <c r="C90" s="30"/>
      <c r="D90" s="30"/>
      <c r="F90" s="17"/>
      <c r="G90" s="32"/>
    </row>
    <row r="91" spans="1:7" x14ac:dyDescent="0.25">
      <c r="A91" s="8" t="s">
        <v>5</v>
      </c>
      <c r="B91" s="4"/>
      <c r="C91" s="30"/>
      <c r="D91" s="30"/>
      <c r="F91" s="17"/>
      <c r="G91" s="32"/>
    </row>
    <row r="92" spans="1:7" x14ac:dyDescent="0.25">
      <c r="A92" s="8" t="s">
        <v>57</v>
      </c>
      <c r="B92" s="11" t="s">
        <v>234</v>
      </c>
      <c r="C92" s="30"/>
      <c r="D92" s="30"/>
      <c r="F92" s="17"/>
      <c r="G92" s="32"/>
    </row>
    <row r="93" spans="1:7" x14ac:dyDescent="0.25">
      <c r="A93" s="8" t="s">
        <v>58</v>
      </c>
      <c r="B93" s="11" t="s">
        <v>235</v>
      </c>
      <c r="C93" s="30"/>
      <c r="D93" s="30"/>
      <c r="F93" s="17"/>
      <c r="G93" s="32"/>
    </row>
    <row r="94" spans="1:7" x14ac:dyDescent="0.25">
      <c r="A94" s="8" t="s">
        <v>59</v>
      </c>
      <c r="B94" s="11" t="s">
        <v>236</v>
      </c>
      <c r="C94" s="30"/>
      <c r="D94" s="30"/>
      <c r="F94" s="17"/>
      <c r="G94" s="32"/>
    </row>
    <row r="95" spans="1:7" x14ac:dyDescent="0.25">
      <c r="A95" s="8" t="s">
        <v>60</v>
      </c>
      <c r="B95" s="11" t="s">
        <v>237</v>
      </c>
      <c r="C95" s="30"/>
      <c r="D95" s="30"/>
      <c r="F95" s="17"/>
      <c r="G95" s="32"/>
    </row>
    <row r="96" spans="1:7" ht="30" x14ac:dyDescent="0.25">
      <c r="A96" s="16" t="s">
        <v>251</v>
      </c>
      <c r="B96" s="11" t="s">
        <v>238</v>
      </c>
      <c r="C96" s="22">
        <v>33044</v>
      </c>
      <c r="D96" s="22">
        <v>284888</v>
      </c>
      <c r="F96" s="17"/>
      <c r="G96" s="32"/>
    </row>
    <row r="97" spans="1:7" x14ac:dyDescent="0.25">
      <c r="A97" s="16" t="s">
        <v>61</v>
      </c>
      <c r="B97" s="11" t="s">
        <v>239</v>
      </c>
      <c r="C97" s="22"/>
      <c r="D97" s="22"/>
      <c r="F97" s="17"/>
      <c r="G97" s="32"/>
    </row>
    <row r="98" spans="1:7" x14ac:dyDescent="0.25">
      <c r="A98" s="16" t="s">
        <v>62</v>
      </c>
      <c r="B98" s="11" t="s">
        <v>240</v>
      </c>
      <c r="C98" s="22">
        <v>71</v>
      </c>
      <c r="D98" s="30">
        <v>127</v>
      </c>
      <c r="F98" s="17"/>
      <c r="G98" s="32"/>
    </row>
    <row r="99" spans="1:7" x14ac:dyDescent="0.25">
      <c r="A99" s="16" t="s">
        <v>63</v>
      </c>
      <c r="B99" s="11" t="s">
        <v>241</v>
      </c>
      <c r="C99" s="22">
        <v>11952</v>
      </c>
      <c r="D99" s="22">
        <v>566115</v>
      </c>
      <c r="F99" s="17"/>
      <c r="G99" s="32"/>
    </row>
    <row r="100" spans="1:7" x14ac:dyDescent="0.25">
      <c r="A100" s="17" t="s">
        <v>244</v>
      </c>
      <c r="B100" s="11" t="s">
        <v>242</v>
      </c>
      <c r="C100" s="22">
        <v>1134</v>
      </c>
      <c r="D100" s="22"/>
      <c r="F100" s="17"/>
      <c r="G100" s="32"/>
    </row>
    <row r="101" spans="1:7" x14ac:dyDescent="0.25">
      <c r="A101" s="7" t="s">
        <v>64</v>
      </c>
      <c r="B101" s="11" t="s">
        <v>243</v>
      </c>
      <c r="C101" s="22">
        <v>84909</v>
      </c>
      <c r="D101" s="22">
        <v>46633</v>
      </c>
      <c r="F101" s="17"/>
      <c r="G101" s="32"/>
    </row>
    <row r="102" spans="1:7" x14ac:dyDescent="0.25">
      <c r="A102" s="3" t="s">
        <v>65</v>
      </c>
      <c r="B102" s="11" t="s">
        <v>245</v>
      </c>
      <c r="C102" s="22">
        <f>f_22_3+f_26_3+f_28_3+f_29_3+f_31_3+f_33_3+f_34_3+f_35_3+C101</f>
        <v>3383044</v>
      </c>
      <c r="D102" s="22">
        <f>f_22_4+f_26_4+f_28_4+f_29_4+f_31_4+f_33_4+f_34_4+D101</f>
        <v>3485852</v>
      </c>
      <c r="F102" s="17"/>
      <c r="G102" s="32"/>
    </row>
    <row r="103" spans="1:7" x14ac:dyDescent="0.25">
      <c r="A103" s="7" t="s">
        <v>66</v>
      </c>
      <c r="B103" s="4"/>
      <c r="C103" s="30"/>
      <c r="D103" s="30"/>
      <c r="F103" s="17"/>
      <c r="G103" s="32"/>
    </row>
    <row r="104" spans="1:7" x14ac:dyDescent="0.25">
      <c r="A104" s="7" t="s">
        <v>67</v>
      </c>
      <c r="B104" s="6">
        <v>39</v>
      </c>
      <c r="C104" s="22">
        <v>2000000</v>
      </c>
      <c r="D104" s="22">
        <v>2000000</v>
      </c>
      <c r="F104" s="17"/>
      <c r="G104" s="32"/>
    </row>
    <row r="105" spans="1:7" x14ac:dyDescent="0.25">
      <c r="A105" s="7" t="s">
        <v>5</v>
      </c>
      <c r="B105" s="6"/>
      <c r="C105" s="30"/>
      <c r="D105" s="30"/>
      <c r="F105" s="17"/>
      <c r="G105" s="32"/>
    </row>
    <row r="106" spans="1:7" x14ac:dyDescent="0.25">
      <c r="A106" s="8" t="s">
        <v>68</v>
      </c>
      <c r="B106" s="11" t="s">
        <v>246</v>
      </c>
      <c r="C106" s="30">
        <v>2000000</v>
      </c>
      <c r="D106" s="30">
        <v>2000000</v>
      </c>
      <c r="F106" s="17"/>
      <c r="G106" s="32"/>
    </row>
    <row r="107" spans="1:7" x14ac:dyDescent="0.25">
      <c r="A107" s="8" t="s">
        <v>69</v>
      </c>
      <c r="B107" s="11" t="s">
        <v>247</v>
      </c>
      <c r="C107" s="30"/>
      <c r="D107" s="30"/>
      <c r="F107" s="17"/>
      <c r="G107" s="32"/>
    </row>
    <row r="108" spans="1:7" x14ac:dyDescent="0.25">
      <c r="A108" s="7" t="s">
        <v>317</v>
      </c>
      <c r="B108" s="6">
        <v>40</v>
      </c>
      <c r="C108" s="30"/>
      <c r="D108" s="30"/>
      <c r="F108" s="17"/>
      <c r="G108" s="32"/>
    </row>
    <row r="109" spans="1:7" x14ac:dyDescent="0.25">
      <c r="A109" s="7" t="s">
        <v>70</v>
      </c>
      <c r="B109" s="6">
        <v>41</v>
      </c>
      <c r="C109" s="22">
        <v>-1930227</v>
      </c>
      <c r="D109" s="22">
        <v>-1930227</v>
      </c>
      <c r="F109" s="17"/>
      <c r="G109" s="32"/>
    </row>
    <row r="110" spans="1:7" x14ac:dyDescent="0.25">
      <c r="A110" s="7" t="s">
        <v>71</v>
      </c>
      <c r="B110" s="6">
        <v>42</v>
      </c>
      <c r="C110" s="22"/>
      <c r="D110" s="22"/>
      <c r="F110" s="17"/>
      <c r="G110" s="32"/>
    </row>
    <row r="111" spans="1:7" ht="27.75" customHeight="1" x14ac:dyDescent="0.25">
      <c r="A111" s="16" t="s">
        <v>252</v>
      </c>
      <c r="B111" s="6">
        <v>43</v>
      </c>
      <c r="C111" s="30">
        <v>-296037</v>
      </c>
      <c r="D111" s="30">
        <v>-440306</v>
      </c>
      <c r="F111" s="17"/>
      <c r="G111" s="32"/>
    </row>
    <row r="112" spans="1:7" ht="27.75" customHeight="1" x14ac:dyDescent="0.25">
      <c r="A112" s="16" t="s">
        <v>253</v>
      </c>
      <c r="B112" s="6">
        <v>44</v>
      </c>
      <c r="C112" s="30"/>
      <c r="D112" s="30"/>
      <c r="F112" s="17"/>
      <c r="G112" s="32"/>
    </row>
    <row r="113" spans="1:7" x14ac:dyDescent="0.25">
      <c r="A113" s="16" t="s">
        <v>254</v>
      </c>
      <c r="B113" s="6">
        <v>45</v>
      </c>
      <c r="C113" s="30"/>
      <c r="D113" s="30"/>
      <c r="F113" s="17"/>
      <c r="G113" s="32"/>
    </row>
    <row r="114" spans="1:7" x14ac:dyDescent="0.25">
      <c r="A114" s="7" t="s">
        <v>72</v>
      </c>
      <c r="B114" s="6">
        <v>46</v>
      </c>
      <c r="C114" s="30"/>
      <c r="D114" s="30"/>
      <c r="F114" s="17"/>
      <c r="G114" s="32"/>
    </row>
    <row r="115" spans="1:7" x14ac:dyDescent="0.25">
      <c r="A115" s="7" t="s">
        <v>73</v>
      </c>
      <c r="B115" s="6">
        <v>47</v>
      </c>
      <c r="C115" s="22">
        <f>SUM(C117:C118)</f>
        <v>6844241</v>
      </c>
      <c r="D115" s="22">
        <f>SUM(D117:D118)</f>
        <v>7199395</v>
      </c>
      <c r="F115" s="17"/>
      <c r="G115" s="32"/>
    </row>
    <row r="116" spans="1:7" x14ac:dyDescent="0.25">
      <c r="A116" s="8" t="s">
        <v>5</v>
      </c>
      <c r="B116" s="6"/>
      <c r="C116" s="30"/>
      <c r="D116" s="30"/>
      <c r="F116" s="17"/>
      <c r="G116" s="32"/>
    </row>
    <row r="117" spans="1:7" x14ac:dyDescent="0.25">
      <c r="A117" s="8" t="s">
        <v>74</v>
      </c>
      <c r="B117" s="6" t="s">
        <v>248</v>
      </c>
      <c r="C117" s="30">
        <v>7199395</v>
      </c>
      <c r="D117" s="30">
        <v>3451108</v>
      </c>
      <c r="F117" s="17"/>
      <c r="G117" s="32"/>
    </row>
    <row r="118" spans="1:7" x14ac:dyDescent="0.25">
      <c r="A118" s="8" t="s">
        <v>75</v>
      </c>
      <c r="B118" s="6" t="s">
        <v>249</v>
      </c>
      <c r="C118" s="30">
        <v>-355154</v>
      </c>
      <c r="D118" s="30">
        <v>3748287</v>
      </c>
      <c r="F118" s="17"/>
      <c r="G118" s="32"/>
    </row>
    <row r="119" spans="1:7" x14ac:dyDescent="0.25">
      <c r="A119" s="3" t="s">
        <v>76</v>
      </c>
      <c r="B119" s="6">
        <v>48</v>
      </c>
      <c r="C119" s="22">
        <f>f_37_3+f_39_3+f_40_1_3+f_42_3</f>
        <v>6617977</v>
      </c>
      <c r="D119" s="22">
        <f>f_37_4+f_39_4+f_40_1_4+f_42_4</f>
        <v>6828862</v>
      </c>
      <c r="F119" s="17"/>
      <c r="G119" s="32"/>
    </row>
    <row r="120" spans="1:7" x14ac:dyDescent="0.25">
      <c r="A120" s="3" t="s">
        <v>318</v>
      </c>
      <c r="B120" s="6">
        <v>49</v>
      </c>
      <c r="C120" s="22">
        <f>f_43_3+f_36_3</f>
        <v>10001021</v>
      </c>
      <c r="D120" s="22">
        <f>f_36_4+f_43_4</f>
        <v>10314714</v>
      </c>
      <c r="F120" s="34"/>
      <c r="G120" s="32"/>
    </row>
    <row r="121" spans="1:7" x14ac:dyDescent="0.25">
      <c r="F121" s="17"/>
      <c r="G121" s="32"/>
    </row>
    <row r="122" spans="1:7" x14ac:dyDescent="0.25">
      <c r="A122" s="2" t="s">
        <v>77</v>
      </c>
      <c r="B122" s="1"/>
      <c r="F122"/>
    </row>
    <row r="123" spans="1:7" x14ac:dyDescent="0.25">
      <c r="A123" t="s">
        <v>78</v>
      </c>
      <c r="F123"/>
    </row>
    <row r="124" spans="1:7" x14ac:dyDescent="0.25">
      <c r="A124" t="s">
        <v>79</v>
      </c>
      <c r="F124"/>
    </row>
    <row r="125" spans="1:7" x14ac:dyDescent="0.25">
      <c r="A125" t="s">
        <v>80</v>
      </c>
      <c r="F125"/>
    </row>
    <row r="126" spans="1:7" x14ac:dyDescent="0.25">
      <c r="A126" t="s">
        <v>201</v>
      </c>
      <c r="F126"/>
    </row>
    <row r="127" spans="1:7" x14ac:dyDescent="0.25">
      <c r="F127"/>
    </row>
    <row r="128" spans="1:7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s="17" t="s">
        <v>200</v>
      </c>
      <c r="D129" s="17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s="17" t="s">
        <v>89</v>
      </c>
      <c r="D131" s="17" t="s">
        <v>87</v>
      </c>
      <c r="F131"/>
    </row>
    <row r="132" spans="1:6" x14ac:dyDescent="0.25">
      <c r="A132" t="s">
        <v>90</v>
      </c>
      <c r="B132" t="s">
        <v>86</v>
      </c>
      <c r="C132" s="17" t="s">
        <v>89</v>
      </c>
      <c r="D132" s="17" t="s">
        <v>87</v>
      </c>
      <c r="F132"/>
    </row>
    <row r="133" spans="1:6" x14ac:dyDescent="0.25">
      <c r="A133" t="s">
        <v>91</v>
      </c>
      <c r="B133" t="s">
        <v>92</v>
      </c>
      <c r="F133"/>
    </row>
    <row r="134" spans="1:6" x14ac:dyDescent="0.25">
      <c r="F134"/>
    </row>
    <row r="135" spans="1:6" x14ac:dyDescent="0.25">
      <c r="F135"/>
    </row>
    <row r="136" spans="1:6" x14ac:dyDescent="0.25">
      <c r="F136"/>
    </row>
    <row r="137" spans="1:6" x14ac:dyDescent="0.25">
      <c r="F137"/>
    </row>
    <row r="138" spans="1:6" x14ac:dyDescent="0.25">
      <c r="F138"/>
    </row>
    <row r="139" spans="1:6" x14ac:dyDescent="0.25">
      <c r="F139"/>
    </row>
    <row r="140" spans="1:6" x14ac:dyDescent="0.25">
      <c r="F140"/>
    </row>
    <row r="141" spans="1:6" x14ac:dyDescent="0.25">
      <c r="F141"/>
    </row>
    <row r="142" spans="1:6" x14ac:dyDescent="0.25">
      <c r="F142"/>
    </row>
    <row r="143" spans="1:6" x14ac:dyDescent="0.25"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workbookViewId="0">
      <selection activeCell="I19" sqref="I19"/>
    </sheetView>
  </sheetViews>
  <sheetFormatPr defaultRowHeight="15" x14ac:dyDescent="0.25"/>
  <cols>
    <col min="1" max="1" width="55.85546875" style="12" customWidth="1"/>
    <col min="2" max="2" width="7.5703125" style="10" customWidth="1"/>
    <col min="3" max="4" width="16.7109375" style="17" customWidth="1"/>
    <col min="5" max="5" width="16.42578125" customWidth="1"/>
    <col min="6" max="6" width="16.140625" customWidth="1"/>
    <col min="8" max="8" width="18.7109375" style="23" customWidth="1"/>
    <col min="9" max="9" width="18.5703125" customWidth="1"/>
    <col min="11" max="11" width="12.85546875" bestFit="1" customWidth="1"/>
  </cols>
  <sheetData>
    <row r="1" spans="1:8" x14ac:dyDescent="0.25">
      <c r="D1" s="35" t="s">
        <v>116</v>
      </c>
    </row>
    <row r="2" spans="1:8" x14ac:dyDescent="0.25">
      <c r="D2" s="35" t="s">
        <v>93</v>
      </c>
    </row>
    <row r="3" spans="1:8" x14ac:dyDescent="0.25">
      <c r="D3" s="35" t="s">
        <v>94</v>
      </c>
    </row>
    <row r="4" spans="1:8" x14ac:dyDescent="0.25">
      <c r="D4" s="35" t="s">
        <v>95</v>
      </c>
    </row>
    <row r="5" spans="1:8" x14ac:dyDescent="0.25">
      <c r="D5" s="35" t="s">
        <v>96</v>
      </c>
    </row>
    <row r="6" spans="1:8" x14ac:dyDescent="0.25">
      <c r="A6"/>
      <c r="D6" s="35" t="s">
        <v>97</v>
      </c>
    </row>
    <row r="7" spans="1:8" x14ac:dyDescent="0.25">
      <c r="A7"/>
      <c r="D7" s="35" t="s">
        <v>98</v>
      </c>
    </row>
    <row r="8" spans="1:8" x14ac:dyDescent="0.25">
      <c r="A8"/>
      <c r="D8" s="35" t="s">
        <v>99</v>
      </c>
    </row>
    <row r="9" spans="1:8" x14ac:dyDescent="0.25">
      <c r="A9" s="12" t="s">
        <v>82</v>
      </c>
      <c r="C9" s="35"/>
    </row>
    <row r="10" spans="1:8" x14ac:dyDescent="0.25">
      <c r="A10" s="12" t="s">
        <v>83</v>
      </c>
      <c r="C10" s="35"/>
    </row>
    <row r="11" spans="1:8" x14ac:dyDescent="0.25">
      <c r="A11" s="12" t="s">
        <v>321</v>
      </c>
      <c r="C11" s="35"/>
    </row>
    <row r="12" spans="1:8" x14ac:dyDescent="0.25">
      <c r="F12" s="13" t="s">
        <v>117</v>
      </c>
    </row>
    <row r="13" spans="1:8" s="12" customFormat="1" ht="90" customHeight="1" x14ac:dyDescent="0.25">
      <c r="A13" s="5" t="s">
        <v>118</v>
      </c>
      <c r="B13" s="5" t="s">
        <v>1</v>
      </c>
      <c r="C13" s="20" t="s">
        <v>119</v>
      </c>
      <c r="D13" s="20" t="s">
        <v>120</v>
      </c>
      <c r="E13" s="5" t="s">
        <v>121</v>
      </c>
      <c r="F13" s="5" t="s">
        <v>122</v>
      </c>
      <c r="G13"/>
      <c r="H13" s="23"/>
    </row>
    <row r="14" spans="1:8" x14ac:dyDescent="0.25">
      <c r="A14" s="5">
        <v>1</v>
      </c>
      <c r="B14" s="14">
        <v>2</v>
      </c>
      <c r="C14" s="36">
        <v>3</v>
      </c>
      <c r="D14" s="36">
        <v>4</v>
      </c>
      <c r="E14" s="14">
        <v>5</v>
      </c>
      <c r="F14" s="14">
        <v>6</v>
      </c>
      <c r="G14" s="12"/>
      <c r="H14" s="24"/>
    </row>
    <row r="15" spans="1:8" ht="31.5" customHeight="1" x14ac:dyDescent="0.25">
      <c r="A15" s="7" t="s">
        <v>123</v>
      </c>
      <c r="B15" s="6">
        <v>1</v>
      </c>
      <c r="C15" s="22">
        <f>f_1_2_3+f_1_3_3+f_1_4_3+f_1_5_3</f>
        <v>94687</v>
      </c>
      <c r="D15" s="25">
        <v>245363</v>
      </c>
      <c r="E15" s="21">
        <v>220831</v>
      </c>
      <c r="F15" s="21">
        <v>629484</v>
      </c>
      <c r="H15" s="17"/>
    </row>
    <row r="16" spans="1:8" x14ac:dyDescent="0.25">
      <c r="A16" s="7" t="s">
        <v>124</v>
      </c>
      <c r="B16" s="6"/>
      <c r="C16" s="30"/>
      <c r="D16" s="26"/>
      <c r="E16" s="21"/>
      <c r="F16" s="21"/>
      <c r="H16" s="17"/>
    </row>
    <row r="17" spans="1:11" x14ac:dyDescent="0.25">
      <c r="A17" s="7" t="s">
        <v>125</v>
      </c>
      <c r="B17" s="11" t="s">
        <v>100</v>
      </c>
      <c r="C17" s="30"/>
      <c r="D17" s="26"/>
      <c r="E17" s="21"/>
      <c r="F17" s="21"/>
      <c r="H17" s="17"/>
    </row>
    <row r="18" spans="1:11" x14ac:dyDescent="0.25">
      <c r="A18" s="7" t="s">
        <v>126</v>
      </c>
      <c r="B18" s="11" t="s">
        <v>101</v>
      </c>
      <c r="C18" s="22">
        <v>94470</v>
      </c>
      <c r="D18" s="25">
        <v>244209</v>
      </c>
      <c r="E18" s="21">
        <v>220831</v>
      </c>
      <c r="F18" s="21">
        <v>629484</v>
      </c>
      <c r="H18" s="17"/>
    </row>
    <row r="19" spans="1:11" x14ac:dyDescent="0.25">
      <c r="A19" s="7" t="s">
        <v>124</v>
      </c>
      <c r="B19" s="11"/>
      <c r="C19" s="30"/>
      <c r="D19" s="26"/>
      <c r="E19" s="21"/>
      <c r="F19" s="21"/>
      <c r="H19" s="17"/>
    </row>
    <row r="20" spans="1:11" ht="30" x14ac:dyDescent="0.25">
      <c r="A20" s="7" t="s">
        <v>266</v>
      </c>
      <c r="B20" s="11" t="s">
        <v>267</v>
      </c>
      <c r="C20" s="30">
        <v>94470</v>
      </c>
      <c r="D20" s="26">
        <v>244209</v>
      </c>
      <c r="E20" s="21">
        <v>220831</v>
      </c>
      <c r="F20" s="21">
        <v>629484</v>
      </c>
      <c r="H20" s="17"/>
      <c r="I20" s="37"/>
      <c r="K20" s="39"/>
    </row>
    <row r="21" spans="1:11" x14ac:dyDescent="0.25">
      <c r="A21" t="s">
        <v>124</v>
      </c>
      <c r="B21" s="11"/>
      <c r="C21" s="30"/>
      <c r="D21" s="26"/>
      <c r="E21" s="21"/>
      <c r="F21" s="21"/>
      <c r="H21" s="17"/>
    </row>
    <row r="22" spans="1:11" ht="45" x14ac:dyDescent="0.25">
      <c r="A22" s="7" t="s">
        <v>255</v>
      </c>
      <c r="B22" s="11" t="s">
        <v>268</v>
      </c>
      <c r="C22" s="30">
        <v>138</v>
      </c>
      <c r="D22" s="26">
        <v>1004</v>
      </c>
      <c r="E22" s="21">
        <v>134</v>
      </c>
      <c r="F22" s="21">
        <v>563</v>
      </c>
      <c r="H22" s="17"/>
    </row>
    <row r="23" spans="1:11" ht="45" x14ac:dyDescent="0.25">
      <c r="A23" s="7" t="s">
        <v>256</v>
      </c>
      <c r="B23" s="11" t="s">
        <v>269</v>
      </c>
      <c r="C23" s="30">
        <v>30420</v>
      </c>
      <c r="D23" s="26">
        <v>85843</v>
      </c>
      <c r="E23" s="21">
        <v>54561</v>
      </c>
      <c r="F23" s="21">
        <v>344419</v>
      </c>
      <c r="H23" s="17"/>
      <c r="I23" s="37"/>
      <c r="K23" s="39"/>
    </row>
    <row r="24" spans="1:11" ht="45" x14ac:dyDescent="0.25">
      <c r="A24" s="7" t="s">
        <v>127</v>
      </c>
      <c r="B24" s="11" t="s">
        <v>270</v>
      </c>
      <c r="C24" s="30"/>
      <c r="D24" s="26"/>
      <c r="E24" s="21"/>
      <c r="F24" s="21"/>
      <c r="H24" s="17"/>
    </row>
    <row r="25" spans="1:11" x14ac:dyDescent="0.25">
      <c r="A25" t="s">
        <v>124</v>
      </c>
      <c r="B25" s="11"/>
      <c r="C25" s="30"/>
      <c r="D25" s="26"/>
      <c r="E25" s="21"/>
      <c r="F25" s="21"/>
      <c r="H25" s="17"/>
    </row>
    <row r="26" spans="1:11" ht="60" x14ac:dyDescent="0.25">
      <c r="A26" s="7" t="s">
        <v>128</v>
      </c>
      <c r="B26" s="11" t="s">
        <v>271</v>
      </c>
      <c r="C26" s="30"/>
      <c r="D26" s="26"/>
      <c r="E26" s="21"/>
      <c r="F26" s="21"/>
      <c r="H26" s="17"/>
    </row>
    <row r="27" spans="1:11" ht="30" x14ac:dyDescent="0.25">
      <c r="A27" s="7" t="s">
        <v>129</v>
      </c>
      <c r="B27" s="11" t="s">
        <v>272</v>
      </c>
      <c r="C27" s="30"/>
      <c r="D27" s="26"/>
      <c r="E27" s="21"/>
      <c r="F27" s="21"/>
      <c r="H27" s="17"/>
    </row>
    <row r="28" spans="1:11" ht="30" x14ac:dyDescent="0.25">
      <c r="A28" s="7" t="s">
        <v>257</v>
      </c>
      <c r="B28" s="11" t="s">
        <v>273</v>
      </c>
      <c r="C28" s="30"/>
      <c r="D28" s="26"/>
      <c r="E28" s="21"/>
      <c r="F28" s="21"/>
      <c r="H28" s="17"/>
    </row>
    <row r="29" spans="1:11" x14ac:dyDescent="0.25">
      <c r="A29" t="s">
        <v>124</v>
      </c>
      <c r="B29" s="11"/>
      <c r="C29" s="30"/>
      <c r="D29" s="26"/>
      <c r="E29" s="21"/>
      <c r="F29" s="21"/>
      <c r="H29" s="17"/>
    </row>
    <row r="30" spans="1:11" ht="30" x14ac:dyDescent="0.25">
      <c r="A30" s="7" t="s">
        <v>258</v>
      </c>
      <c r="B30" s="11" t="s">
        <v>274</v>
      </c>
      <c r="C30" s="30"/>
      <c r="D30" s="26"/>
      <c r="E30" s="21"/>
      <c r="F30" s="21"/>
      <c r="H30" s="17"/>
    </row>
    <row r="31" spans="1:11" x14ac:dyDescent="0.25">
      <c r="A31" s="7" t="s">
        <v>130</v>
      </c>
      <c r="B31" s="11" t="s">
        <v>275</v>
      </c>
      <c r="C31" s="22">
        <v>217</v>
      </c>
      <c r="D31" s="25">
        <v>1154</v>
      </c>
      <c r="E31" s="21"/>
      <c r="F31" s="21"/>
      <c r="H31" s="17"/>
    </row>
    <row r="32" spans="1:11" ht="20.25" customHeight="1" x14ac:dyDescent="0.25">
      <c r="A32" s="7" t="s">
        <v>131</v>
      </c>
      <c r="B32" s="11" t="s">
        <v>276</v>
      </c>
      <c r="C32" s="30"/>
      <c r="D32" s="26"/>
      <c r="E32" s="21"/>
      <c r="F32" s="21"/>
      <c r="H32" s="17"/>
    </row>
    <row r="33" spans="1:11" x14ac:dyDescent="0.25">
      <c r="A33" s="7" t="s">
        <v>132</v>
      </c>
      <c r="B33" s="11">
        <v>2</v>
      </c>
      <c r="C33" s="22">
        <v>21065</v>
      </c>
      <c r="D33" s="25">
        <v>54346</v>
      </c>
      <c r="E33" s="21">
        <v>15455</v>
      </c>
      <c r="F33" s="21">
        <v>60288</v>
      </c>
      <c r="H33" s="17"/>
    </row>
    <row r="34" spans="1:11" x14ac:dyDescent="0.25">
      <c r="A34" s="7" t="s">
        <v>5</v>
      </c>
      <c r="B34" s="11"/>
      <c r="C34" s="30"/>
      <c r="D34" s="26"/>
      <c r="E34" s="21"/>
      <c r="F34" s="21"/>
      <c r="H34" s="17"/>
    </row>
    <row r="35" spans="1:11" x14ac:dyDescent="0.25">
      <c r="A35" s="7" t="s">
        <v>133</v>
      </c>
      <c r="B35" s="11" t="s">
        <v>279</v>
      </c>
      <c r="C35" s="30"/>
      <c r="D35" s="26"/>
      <c r="E35" s="21"/>
      <c r="F35" s="21"/>
      <c r="H35" s="17"/>
    </row>
    <row r="36" spans="1:11" x14ac:dyDescent="0.25">
      <c r="A36" s="7" t="s">
        <v>5</v>
      </c>
      <c r="B36" s="11"/>
      <c r="C36" s="30"/>
      <c r="D36" s="26"/>
      <c r="E36" s="21"/>
      <c r="F36" s="21"/>
      <c r="H36" s="17"/>
    </row>
    <row r="37" spans="1:11" x14ac:dyDescent="0.25">
      <c r="A37" s="7" t="s">
        <v>134</v>
      </c>
      <c r="B37" s="11" t="s">
        <v>135</v>
      </c>
      <c r="C37" s="30"/>
      <c r="D37" s="26"/>
      <c r="E37" s="21"/>
      <c r="F37" s="21"/>
      <c r="H37" s="17"/>
    </row>
    <row r="38" spans="1:11" x14ac:dyDescent="0.25">
      <c r="A38" s="7" t="s">
        <v>136</v>
      </c>
      <c r="B38" s="11" t="s">
        <v>137</v>
      </c>
      <c r="C38" s="30"/>
      <c r="D38" s="26"/>
      <c r="E38" s="21"/>
      <c r="F38" s="21"/>
      <c r="H38" s="17"/>
    </row>
    <row r="39" spans="1:11" x14ac:dyDescent="0.25">
      <c r="A39" s="7" t="s">
        <v>138</v>
      </c>
      <c r="B39" s="11" t="s">
        <v>277</v>
      </c>
      <c r="C39" s="30"/>
      <c r="D39" s="26"/>
      <c r="E39" s="21"/>
      <c r="F39" s="21"/>
      <c r="H39" s="17"/>
    </row>
    <row r="40" spans="1:11" x14ac:dyDescent="0.25">
      <c r="A40" s="7" t="s">
        <v>139</v>
      </c>
      <c r="B40" s="11" t="s">
        <v>278</v>
      </c>
      <c r="C40" s="30"/>
      <c r="D40" s="26"/>
      <c r="E40" s="21"/>
      <c r="F40" s="21"/>
      <c r="H40" s="17"/>
    </row>
    <row r="41" spans="1:11" x14ac:dyDescent="0.25">
      <c r="A41" s="7" t="s">
        <v>140</v>
      </c>
      <c r="B41" s="11" t="s">
        <v>280</v>
      </c>
      <c r="C41" s="30">
        <v>42</v>
      </c>
      <c r="D41" s="26">
        <v>120</v>
      </c>
      <c r="E41" s="21">
        <v>37</v>
      </c>
      <c r="F41" s="21">
        <v>111</v>
      </c>
      <c r="H41" s="17"/>
      <c r="I41" s="37"/>
      <c r="K41" s="39"/>
    </row>
    <row r="42" spans="1:11" x14ac:dyDescent="0.25">
      <c r="A42" s="7" t="s">
        <v>141</v>
      </c>
      <c r="B42" s="11" t="s">
        <v>281</v>
      </c>
      <c r="C42" s="30">
        <v>20723</v>
      </c>
      <c r="D42" s="26">
        <v>53333</v>
      </c>
      <c r="E42" s="21">
        <v>15118</v>
      </c>
      <c r="F42" s="21">
        <v>59292</v>
      </c>
      <c r="H42" s="17"/>
      <c r="I42" s="37"/>
      <c r="K42" s="39"/>
    </row>
    <row r="43" spans="1:11" x14ac:dyDescent="0.25">
      <c r="A43" s="7" t="s">
        <v>142</v>
      </c>
      <c r="B43" s="11" t="s">
        <v>282</v>
      </c>
      <c r="C43" s="30"/>
      <c r="D43" s="26"/>
      <c r="E43" s="21"/>
      <c r="F43" s="21"/>
      <c r="H43" s="17"/>
    </row>
    <row r="44" spans="1:11" x14ac:dyDescent="0.25">
      <c r="A44" s="7" t="s">
        <v>143</v>
      </c>
      <c r="B44" s="11" t="s">
        <v>283</v>
      </c>
      <c r="C44" s="30">
        <v>300</v>
      </c>
      <c r="D44" s="26">
        <v>893</v>
      </c>
      <c r="E44" s="21">
        <v>300</v>
      </c>
      <c r="F44" s="21">
        <v>885</v>
      </c>
      <c r="H44" s="17"/>
      <c r="I44" s="37"/>
      <c r="K44" s="39"/>
    </row>
    <row r="45" spans="1:11" x14ac:dyDescent="0.25">
      <c r="A45" s="7" t="s">
        <v>144</v>
      </c>
      <c r="B45" s="11" t="s">
        <v>284</v>
      </c>
      <c r="C45" s="30"/>
      <c r="D45" s="26"/>
      <c r="E45" s="21"/>
      <c r="F45" s="21"/>
      <c r="H45" s="17"/>
    </row>
    <row r="46" spans="1:11" ht="30" x14ac:dyDescent="0.25">
      <c r="A46" s="7" t="s">
        <v>27</v>
      </c>
      <c r="B46" s="11" t="s">
        <v>285</v>
      </c>
      <c r="C46" s="30"/>
      <c r="D46" s="26"/>
      <c r="E46" s="21"/>
      <c r="F46" s="21"/>
      <c r="H46" s="17"/>
    </row>
    <row r="47" spans="1:11" x14ac:dyDescent="0.25">
      <c r="A47" s="7" t="s">
        <v>145</v>
      </c>
      <c r="B47" s="11">
        <v>3</v>
      </c>
      <c r="C47" s="22">
        <v>92082</v>
      </c>
      <c r="D47" s="25">
        <v>310461</v>
      </c>
      <c r="E47" s="21">
        <v>4310258</v>
      </c>
      <c r="F47" s="21">
        <v>8770390</v>
      </c>
      <c r="H47" s="17"/>
    </row>
    <row r="48" spans="1:11" ht="45" x14ac:dyDescent="0.25">
      <c r="A48" s="7" t="s">
        <v>146</v>
      </c>
      <c r="B48" s="11">
        <v>4</v>
      </c>
      <c r="C48" s="30"/>
      <c r="D48" s="26"/>
      <c r="E48" s="21"/>
      <c r="F48" s="21"/>
      <c r="H48" s="17"/>
    </row>
    <row r="49" spans="1:11" x14ac:dyDescent="0.25">
      <c r="A49" s="7" t="s">
        <v>147</v>
      </c>
      <c r="B49" s="11">
        <v>5</v>
      </c>
      <c r="C49" s="30"/>
      <c r="D49" s="26"/>
      <c r="E49" s="21"/>
      <c r="F49" s="21"/>
      <c r="H49" s="17"/>
    </row>
    <row r="50" spans="1:11" x14ac:dyDescent="0.25">
      <c r="A50" s="7" t="s">
        <v>148</v>
      </c>
      <c r="B50" s="11">
        <v>6</v>
      </c>
      <c r="C50" s="22">
        <v>772935</v>
      </c>
      <c r="D50" s="28">
        <v>1742253</v>
      </c>
      <c r="E50" s="21">
        <v>275384</v>
      </c>
      <c r="F50" s="21">
        <v>979972</v>
      </c>
      <c r="H50" s="17"/>
    </row>
    <row r="51" spans="1:11" ht="15.75" customHeight="1" x14ac:dyDescent="0.25">
      <c r="A51" s="7" t="s">
        <v>149</v>
      </c>
      <c r="B51" s="11">
        <v>7</v>
      </c>
      <c r="C51" s="30"/>
      <c r="D51" s="26"/>
      <c r="E51" s="21"/>
      <c r="F51" s="21"/>
      <c r="H51" s="17"/>
    </row>
    <row r="52" spans="1:11" x14ac:dyDescent="0.25">
      <c r="A52" s="7" t="s">
        <v>150</v>
      </c>
      <c r="B52" s="11">
        <v>8</v>
      </c>
      <c r="C52" s="22"/>
      <c r="D52" s="25"/>
      <c r="E52" s="21"/>
      <c r="F52" s="21"/>
      <c r="H52" s="17"/>
    </row>
    <row r="53" spans="1:11" ht="30" x14ac:dyDescent="0.25">
      <c r="A53" s="7" t="s">
        <v>151</v>
      </c>
      <c r="B53" s="11">
        <v>9</v>
      </c>
      <c r="C53" s="30"/>
      <c r="D53" s="26"/>
      <c r="E53" s="21"/>
      <c r="F53" s="21"/>
      <c r="H53" s="17"/>
    </row>
    <row r="54" spans="1:11" ht="28.5" customHeight="1" x14ac:dyDescent="0.25">
      <c r="A54" s="7" t="s">
        <v>152</v>
      </c>
      <c r="B54" s="11">
        <v>10</v>
      </c>
      <c r="C54" s="30"/>
      <c r="D54" s="26"/>
      <c r="E54" s="21"/>
      <c r="F54" s="21"/>
      <c r="H54" s="17"/>
    </row>
    <row r="55" spans="1:11" x14ac:dyDescent="0.25">
      <c r="A55" s="7" t="s">
        <v>5</v>
      </c>
      <c r="B55" s="11"/>
      <c r="C55" s="30"/>
      <c r="D55" s="26"/>
      <c r="E55" s="21"/>
      <c r="F55" s="21"/>
      <c r="H55" s="17"/>
    </row>
    <row r="56" spans="1:11" x14ac:dyDescent="0.25">
      <c r="A56" s="7" t="s">
        <v>153</v>
      </c>
      <c r="B56" s="11" t="s">
        <v>286</v>
      </c>
      <c r="C56" s="30"/>
      <c r="D56" s="26"/>
      <c r="E56" s="21"/>
      <c r="F56" s="21"/>
      <c r="H56" s="17"/>
    </row>
    <row r="57" spans="1:11" x14ac:dyDescent="0.25">
      <c r="A57" s="7" t="s">
        <v>154</v>
      </c>
      <c r="B57" s="11" t="s">
        <v>287</v>
      </c>
      <c r="C57" s="30"/>
      <c r="D57" s="26"/>
      <c r="E57" s="21"/>
      <c r="F57" s="21"/>
      <c r="H57" s="17"/>
    </row>
    <row r="58" spans="1:11" x14ac:dyDescent="0.25">
      <c r="A58" s="7" t="s">
        <v>155</v>
      </c>
      <c r="B58" s="11" t="s">
        <v>288</v>
      </c>
      <c r="C58" s="30"/>
      <c r="D58" s="26"/>
      <c r="E58" s="21"/>
      <c r="F58" s="21"/>
      <c r="H58" s="17"/>
    </row>
    <row r="59" spans="1:11" x14ac:dyDescent="0.25">
      <c r="A59" s="7" t="s">
        <v>156</v>
      </c>
      <c r="B59" s="11" t="s">
        <v>289</v>
      </c>
      <c r="C59" s="30"/>
      <c r="D59" s="26"/>
      <c r="E59" s="21"/>
      <c r="F59" s="21"/>
      <c r="H59" s="17"/>
    </row>
    <row r="60" spans="1:11" ht="45" x14ac:dyDescent="0.25">
      <c r="A60" s="7" t="s">
        <v>157</v>
      </c>
      <c r="B60" s="11">
        <v>11</v>
      </c>
      <c r="C60" s="30">
        <v>210884</v>
      </c>
      <c r="D60" s="26">
        <v>602858</v>
      </c>
      <c r="E60" s="21">
        <v>2994842</v>
      </c>
      <c r="F60" s="21">
        <v>3584483</v>
      </c>
      <c r="H60" s="17"/>
      <c r="I60" s="37"/>
      <c r="K60" s="39"/>
    </row>
    <row r="61" spans="1:11" x14ac:dyDescent="0.25">
      <c r="A61" s="7" t="s">
        <v>158</v>
      </c>
      <c r="B61" s="11">
        <v>12</v>
      </c>
      <c r="C61" s="22">
        <v>2470</v>
      </c>
      <c r="D61" s="25">
        <v>7740</v>
      </c>
      <c r="E61" s="21">
        <v>4317</v>
      </c>
      <c r="F61" s="21">
        <v>6987</v>
      </c>
      <c r="H61" s="17"/>
    </row>
    <row r="62" spans="1:11" x14ac:dyDescent="0.25">
      <c r="A62" s="15" t="s">
        <v>259</v>
      </c>
      <c r="B62" s="11">
        <v>13</v>
      </c>
      <c r="C62" s="27">
        <f>f_1_3+f_2_3+f_3_3+f_4_3+f_5_3+f_6_3+f_7_3+f_8_3+f_9_3+f_10_3+f_11_3+f_12_3</f>
        <v>1194123</v>
      </c>
      <c r="D62" s="28">
        <f>f_1_4+f_2_4+f_3_4+f_6_4+f_11_4+f_12_4</f>
        <v>2963021</v>
      </c>
      <c r="E62" s="21">
        <v>7821087</v>
      </c>
      <c r="F62" s="21">
        <v>14031604</v>
      </c>
      <c r="H62" s="17"/>
    </row>
    <row r="63" spans="1:11" x14ac:dyDescent="0.25">
      <c r="A63" s="7" t="s">
        <v>159</v>
      </c>
      <c r="B63" s="11">
        <v>14</v>
      </c>
      <c r="C63" s="22">
        <v>43071</v>
      </c>
      <c r="D63" s="25">
        <v>112631</v>
      </c>
      <c r="E63" s="21">
        <v>4086</v>
      </c>
      <c r="F63" s="21">
        <v>26317</v>
      </c>
      <c r="H63" s="31"/>
      <c r="I63" s="38"/>
      <c r="K63" s="39"/>
    </row>
    <row r="64" spans="1:11" x14ac:dyDescent="0.25">
      <c r="A64" s="7" t="s">
        <v>124</v>
      </c>
      <c r="B64" s="11"/>
      <c r="C64" s="30"/>
      <c r="D64" s="26"/>
      <c r="E64" s="21"/>
      <c r="F64" s="21"/>
      <c r="H64" s="17"/>
    </row>
    <row r="65" spans="1:11" x14ac:dyDescent="0.25">
      <c r="A65" s="7" t="s">
        <v>160</v>
      </c>
      <c r="B65" s="11" t="s">
        <v>290</v>
      </c>
      <c r="C65" s="30"/>
      <c r="D65" s="26"/>
      <c r="E65" s="21"/>
      <c r="F65" s="21"/>
      <c r="H65" s="17"/>
    </row>
    <row r="66" spans="1:11" x14ac:dyDescent="0.25">
      <c r="A66" s="7" t="s">
        <v>161</v>
      </c>
      <c r="B66" s="11" t="s">
        <v>291</v>
      </c>
      <c r="C66" s="30"/>
      <c r="D66" s="26"/>
      <c r="E66" s="21"/>
      <c r="F66" s="21"/>
      <c r="H66" s="17"/>
    </row>
    <row r="67" spans="1:11" x14ac:dyDescent="0.25">
      <c r="A67" s="7" t="s">
        <v>162</v>
      </c>
      <c r="B67" s="11" t="s">
        <v>292</v>
      </c>
      <c r="C67" s="30">
        <v>40821</v>
      </c>
      <c r="D67" s="26">
        <v>102447</v>
      </c>
      <c r="E67" s="21">
        <v>733</v>
      </c>
      <c r="F67" s="21">
        <v>1089</v>
      </c>
      <c r="H67" s="17"/>
    </row>
    <row r="68" spans="1:11" x14ac:dyDescent="0.25">
      <c r="A68" s="7" t="s">
        <v>163</v>
      </c>
      <c r="B68" s="11" t="s">
        <v>293</v>
      </c>
      <c r="C68" s="30">
        <v>2250</v>
      </c>
      <c r="D68" s="26">
        <v>10184</v>
      </c>
      <c r="E68" s="21">
        <v>3353</v>
      </c>
      <c r="F68" s="21">
        <v>25228</v>
      </c>
      <c r="H68" s="17"/>
      <c r="I68" s="37"/>
      <c r="K68" s="39"/>
    </row>
    <row r="69" spans="1:11" x14ac:dyDescent="0.25">
      <c r="A69" s="7" t="s">
        <v>164</v>
      </c>
      <c r="B69" s="11">
        <v>15</v>
      </c>
      <c r="C69" s="22">
        <f>SUM(C71:C76)</f>
        <v>25254</v>
      </c>
      <c r="D69" s="25">
        <v>71642</v>
      </c>
      <c r="E69" s="21">
        <v>11473</v>
      </c>
      <c r="F69" s="21">
        <v>52066</v>
      </c>
      <c r="H69" s="17"/>
    </row>
    <row r="70" spans="1:11" x14ac:dyDescent="0.25">
      <c r="A70" s="7" t="s">
        <v>5</v>
      </c>
      <c r="B70" s="11"/>
      <c r="C70" s="30"/>
      <c r="D70" s="26"/>
      <c r="E70" s="21"/>
      <c r="F70" s="21"/>
      <c r="H70" s="17"/>
    </row>
    <row r="71" spans="1:11" x14ac:dyDescent="0.25">
      <c r="A71" s="7" t="s">
        <v>165</v>
      </c>
      <c r="B71" s="11" t="s">
        <v>294</v>
      </c>
      <c r="C71" s="30"/>
      <c r="D71" s="26"/>
      <c r="E71" s="21"/>
      <c r="F71" s="21"/>
      <c r="H71" s="17"/>
    </row>
    <row r="72" spans="1:11" x14ac:dyDescent="0.25">
      <c r="A72" s="7" t="s">
        <v>166</v>
      </c>
      <c r="B72" s="11" t="s">
        <v>295</v>
      </c>
      <c r="C72" s="30">
        <v>691</v>
      </c>
      <c r="D72" s="26">
        <v>1892</v>
      </c>
      <c r="E72" s="21">
        <v>636</v>
      </c>
      <c r="F72" s="21">
        <v>1692</v>
      </c>
      <c r="H72" s="17"/>
      <c r="I72" s="37"/>
      <c r="K72" s="39"/>
    </row>
    <row r="73" spans="1:11" x14ac:dyDescent="0.25">
      <c r="A73" s="7" t="s">
        <v>167</v>
      </c>
      <c r="B73" s="11" t="s">
        <v>296</v>
      </c>
      <c r="C73" s="30">
        <v>955</v>
      </c>
      <c r="D73" s="26">
        <v>2870</v>
      </c>
      <c r="E73" s="21">
        <v>491</v>
      </c>
      <c r="F73" s="21">
        <v>2542</v>
      </c>
      <c r="H73" s="17"/>
      <c r="I73" s="37"/>
      <c r="K73" s="39"/>
    </row>
    <row r="74" spans="1:11" x14ac:dyDescent="0.25">
      <c r="A74" s="7" t="s">
        <v>260</v>
      </c>
      <c r="B74" s="11" t="s">
        <v>297</v>
      </c>
      <c r="C74" s="30">
        <v>23564</v>
      </c>
      <c r="D74" s="26">
        <v>66118</v>
      </c>
      <c r="E74" s="21">
        <v>10292</v>
      </c>
      <c r="F74" s="21">
        <v>29726</v>
      </c>
      <c r="H74" s="17"/>
      <c r="I74" s="37"/>
      <c r="K74" s="39"/>
    </row>
    <row r="75" spans="1:11" x14ac:dyDescent="0.25">
      <c r="A75" s="7" t="s">
        <v>168</v>
      </c>
      <c r="B75" s="11" t="s">
        <v>298</v>
      </c>
      <c r="C75" s="30"/>
      <c r="D75" s="26">
        <v>37</v>
      </c>
      <c r="E75" s="21">
        <v>3</v>
      </c>
      <c r="F75" s="21">
        <v>17156</v>
      </c>
      <c r="H75" s="17"/>
      <c r="I75" s="37"/>
      <c r="K75" s="39"/>
    </row>
    <row r="76" spans="1:11" x14ac:dyDescent="0.25">
      <c r="A76" s="7" t="s">
        <v>169</v>
      </c>
      <c r="B76" s="11" t="s">
        <v>299</v>
      </c>
      <c r="C76" s="30">
        <v>44</v>
      </c>
      <c r="D76" s="26">
        <v>725</v>
      </c>
      <c r="E76" s="21">
        <v>51</v>
      </c>
      <c r="F76" s="21">
        <v>950</v>
      </c>
      <c r="H76" s="17"/>
      <c r="I76" s="37"/>
      <c r="K76" s="39"/>
    </row>
    <row r="77" spans="1:11" ht="30" x14ac:dyDescent="0.25">
      <c r="A77" s="7" t="s">
        <v>170</v>
      </c>
      <c r="B77" s="11">
        <v>16</v>
      </c>
      <c r="C77" s="30"/>
      <c r="D77" s="26"/>
      <c r="E77" s="21"/>
      <c r="F77" s="21"/>
      <c r="H77" s="17"/>
    </row>
    <row r="78" spans="1:11" x14ac:dyDescent="0.25">
      <c r="A78" s="7" t="s">
        <v>5</v>
      </c>
      <c r="B78" s="11"/>
      <c r="C78" s="30"/>
      <c r="D78" s="26"/>
      <c r="E78" s="21"/>
      <c r="F78" s="21"/>
      <c r="H78" s="17"/>
    </row>
    <row r="79" spans="1:11" x14ac:dyDescent="0.25">
      <c r="A79" s="7" t="s">
        <v>171</v>
      </c>
      <c r="B79" s="11" t="s">
        <v>107</v>
      </c>
      <c r="C79" s="30"/>
      <c r="D79" s="26"/>
      <c r="E79" s="21"/>
      <c r="F79" s="21"/>
      <c r="H79" s="17"/>
    </row>
    <row r="80" spans="1:11" x14ac:dyDescent="0.25">
      <c r="A80" s="7" t="s">
        <v>172</v>
      </c>
      <c r="B80" s="11" t="s">
        <v>108</v>
      </c>
      <c r="C80" s="30"/>
      <c r="D80" s="26"/>
      <c r="E80" s="21"/>
      <c r="F80" s="21"/>
      <c r="H80" s="17"/>
    </row>
    <row r="81" spans="1:8" x14ac:dyDescent="0.25">
      <c r="A81" s="7" t="s">
        <v>173</v>
      </c>
      <c r="B81" s="11" t="s">
        <v>109</v>
      </c>
      <c r="C81" s="30"/>
      <c r="D81" s="26"/>
      <c r="E81" s="21"/>
      <c r="F81" s="21"/>
      <c r="H81" s="17"/>
    </row>
    <row r="82" spans="1:8" x14ac:dyDescent="0.25">
      <c r="A82" s="7" t="s">
        <v>174</v>
      </c>
      <c r="B82" s="11" t="s">
        <v>110</v>
      </c>
      <c r="C82" s="30"/>
      <c r="D82" s="26"/>
      <c r="E82" s="21"/>
      <c r="F82" s="21"/>
      <c r="H82" s="17"/>
    </row>
    <row r="83" spans="1:8" x14ac:dyDescent="0.25">
      <c r="A83" s="7" t="s">
        <v>175</v>
      </c>
      <c r="B83" s="11" t="s">
        <v>204</v>
      </c>
      <c r="C83" s="30"/>
      <c r="D83" s="26"/>
      <c r="E83" s="21"/>
      <c r="F83" s="21"/>
      <c r="H83" s="17"/>
    </row>
    <row r="84" spans="1:8" x14ac:dyDescent="0.25">
      <c r="A84" s="7" t="s">
        <v>176</v>
      </c>
      <c r="B84" s="11">
        <v>17</v>
      </c>
      <c r="C84" s="22">
        <v>101056</v>
      </c>
      <c r="D84" s="25">
        <v>362932</v>
      </c>
      <c r="E84" s="21">
        <v>3045377</v>
      </c>
      <c r="F84" s="21">
        <v>3817156</v>
      </c>
      <c r="H84" s="17"/>
    </row>
    <row r="85" spans="1:8" ht="45" x14ac:dyDescent="0.25">
      <c r="A85" s="7" t="s">
        <v>177</v>
      </c>
      <c r="B85" s="11">
        <v>18</v>
      </c>
      <c r="C85" s="22"/>
      <c r="D85" s="25"/>
      <c r="E85" s="21"/>
      <c r="F85" s="21"/>
      <c r="H85" s="17"/>
    </row>
    <row r="86" spans="1:8" x14ac:dyDescent="0.25">
      <c r="A86" s="7" t="s">
        <v>178</v>
      </c>
      <c r="B86" s="11">
        <v>19</v>
      </c>
      <c r="C86" s="29"/>
      <c r="D86" s="29"/>
      <c r="E86" s="21"/>
      <c r="F86" s="21"/>
      <c r="H86" s="17"/>
    </row>
    <row r="87" spans="1:8" x14ac:dyDescent="0.25">
      <c r="A87" s="7" t="s">
        <v>179</v>
      </c>
      <c r="B87" s="11">
        <v>20</v>
      </c>
      <c r="C87" s="22">
        <v>624101</v>
      </c>
      <c r="D87" s="25">
        <v>2056228</v>
      </c>
      <c r="E87" s="21">
        <v>404309</v>
      </c>
      <c r="F87" s="21">
        <v>1242161</v>
      </c>
      <c r="H87" s="17"/>
    </row>
    <row r="88" spans="1:8" ht="28.5" customHeight="1" x14ac:dyDescent="0.25">
      <c r="A88" s="7" t="s">
        <v>180</v>
      </c>
      <c r="B88" s="11">
        <v>21</v>
      </c>
      <c r="C88" s="30"/>
      <c r="D88" s="26"/>
      <c r="E88" s="21"/>
      <c r="F88" s="21"/>
      <c r="H88" s="17"/>
    </row>
    <row r="89" spans="1:8" ht="26.25" customHeight="1" x14ac:dyDescent="0.25">
      <c r="A89" s="7" t="s">
        <v>181</v>
      </c>
      <c r="B89" s="11">
        <v>22</v>
      </c>
      <c r="C89" s="30"/>
      <c r="D89" s="26"/>
      <c r="E89" s="21"/>
      <c r="F89" s="21"/>
      <c r="H89" s="17"/>
    </row>
    <row r="90" spans="1:8" ht="30" x14ac:dyDescent="0.25">
      <c r="A90" s="7" t="s">
        <v>182</v>
      </c>
      <c r="B90" s="11">
        <v>23</v>
      </c>
      <c r="C90" s="30"/>
      <c r="D90" s="26"/>
      <c r="E90" s="21"/>
      <c r="F90" s="21"/>
      <c r="H90" s="17"/>
    </row>
    <row r="91" spans="1:8" ht="30" x14ac:dyDescent="0.25">
      <c r="A91" s="7" t="s">
        <v>183</v>
      </c>
      <c r="B91" s="11">
        <v>24</v>
      </c>
      <c r="C91" s="30"/>
      <c r="D91" s="26"/>
      <c r="E91" s="21"/>
      <c r="F91" s="21"/>
      <c r="H91" s="17"/>
    </row>
    <row r="92" spans="1:8" x14ac:dyDescent="0.25">
      <c r="A92" s="7" t="s">
        <v>5</v>
      </c>
      <c r="B92" s="11"/>
      <c r="C92" s="30"/>
      <c r="D92" s="26"/>
      <c r="E92" s="21"/>
      <c r="F92" s="21"/>
      <c r="H92" s="17"/>
    </row>
    <row r="93" spans="1:8" x14ac:dyDescent="0.25">
      <c r="A93" s="7" t="s">
        <v>184</v>
      </c>
      <c r="B93" s="11" t="s">
        <v>300</v>
      </c>
      <c r="C93" s="30"/>
      <c r="D93" s="26"/>
      <c r="E93" s="21"/>
      <c r="F93" s="21"/>
      <c r="H93" s="17"/>
    </row>
    <row r="94" spans="1:8" x14ac:dyDescent="0.25">
      <c r="A94" s="7" t="s">
        <v>185</v>
      </c>
      <c r="B94" s="11" t="s">
        <v>301</v>
      </c>
      <c r="C94" s="30"/>
      <c r="D94" s="26"/>
      <c r="E94" s="21"/>
      <c r="F94" s="21"/>
      <c r="H94" s="17"/>
    </row>
    <row r="95" spans="1:8" x14ac:dyDescent="0.25">
      <c r="A95" s="7" t="s">
        <v>186</v>
      </c>
      <c r="B95" s="11" t="s">
        <v>302</v>
      </c>
      <c r="C95" s="30"/>
      <c r="D95" s="26"/>
      <c r="E95" s="21"/>
      <c r="F95" s="21"/>
      <c r="H95" s="17"/>
    </row>
    <row r="96" spans="1:8" x14ac:dyDescent="0.25">
      <c r="A96" s="7" t="s">
        <v>187</v>
      </c>
      <c r="B96" s="11" t="s">
        <v>303</v>
      </c>
      <c r="C96" s="30"/>
      <c r="D96" s="26"/>
      <c r="E96" s="21"/>
      <c r="F96" s="21"/>
      <c r="H96" s="17"/>
    </row>
    <row r="97" spans="1:11" ht="45" x14ac:dyDescent="0.25">
      <c r="A97" s="7" t="s">
        <v>188</v>
      </c>
      <c r="B97" s="11">
        <v>25</v>
      </c>
      <c r="C97" s="22">
        <v>218361</v>
      </c>
      <c r="D97" s="25">
        <v>465817</v>
      </c>
      <c r="E97" s="21">
        <v>4261372</v>
      </c>
      <c r="F97" s="21">
        <v>8263740</v>
      </c>
      <c r="H97" s="17"/>
    </row>
    <row r="98" spans="1:11" x14ac:dyDescent="0.25">
      <c r="A98" s="7" t="s">
        <v>189</v>
      </c>
      <c r="B98" s="11">
        <v>26</v>
      </c>
      <c r="C98" s="22">
        <f>SUM(C100:C105)</f>
        <v>96435</v>
      </c>
      <c r="D98" s="25">
        <v>214024</v>
      </c>
      <c r="E98" s="21">
        <v>120028</v>
      </c>
      <c r="F98" s="21">
        <v>274423</v>
      </c>
      <c r="H98" s="17"/>
    </row>
    <row r="99" spans="1:11" x14ac:dyDescent="0.25">
      <c r="A99" s="7" t="s">
        <v>5</v>
      </c>
      <c r="B99" s="11"/>
      <c r="C99" s="30"/>
      <c r="D99" s="26"/>
      <c r="E99" s="21"/>
      <c r="F99" s="21"/>
      <c r="H99" s="17"/>
    </row>
    <row r="100" spans="1:11" x14ac:dyDescent="0.25">
      <c r="A100" s="7" t="s">
        <v>190</v>
      </c>
      <c r="B100" s="11" t="s">
        <v>304</v>
      </c>
      <c r="C100" s="30">
        <v>67713</v>
      </c>
      <c r="D100" s="26">
        <v>147703</v>
      </c>
      <c r="E100" s="21">
        <v>90713</v>
      </c>
      <c r="F100" s="21">
        <v>177049</v>
      </c>
      <c r="H100" s="31"/>
      <c r="I100" s="38"/>
      <c r="K100" s="39"/>
    </row>
    <row r="101" spans="1:11" x14ac:dyDescent="0.25">
      <c r="A101" s="7" t="s">
        <v>191</v>
      </c>
      <c r="B101" s="11" t="s">
        <v>305</v>
      </c>
      <c r="C101" s="30">
        <v>745</v>
      </c>
      <c r="D101" s="26">
        <v>2037</v>
      </c>
      <c r="E101" s="21">
        <v>550</v>
      </c>
      <c r="F101" s="21">
        <v>1651</v>
      </c>
      <c r="H101" s="17"/>
      <c r="I101" s="37"/>
      <c r="K101" s="39"/>
    </row>
    <row r="102" spans="1:11" x14ac:dyDescent="0.25">
      <c r="A102" s="7" t="s">
        <v>192</v>
      </c>
      <c r="B102" s="11" t="s">
        <v>306</v>
      </c>
      <c r="C102" s="30">
        <v>19370</v>
      </c>
      <c r="D102" s="26">
        <v>41761</v>
      </c>
      <c r="E102" s="21">
        <v>18941</v>
      </c>
      <c r="F102" s="21">
        <v>74796</v>
      </c>
      <c r="H102" s="17"/>
      <c r="I102" s="37"/>
      <c r="K102" s="39"/>
    </row>
    <row r="103" spans="1:11" ht="15" customHeight="1" x14ac:dyDescent="0.25">
      <c r="A103" s="7" t="s">
        <v>261</v>
      </c>
      <c r="B103" s="11" t="s">
        <v>307</v>
      </c>
      <c r="C103" s="30">
        <v>2364</v>
      </c>
      <c r="D103" s="26">
        <v>7054</v>
      </c>
      <c r="E103" s="21">
        <v>1246</v>
      </c>
      <c r="F103" s="21">
        <v>3695</v>
      </c>
      <c r="H103" s="17"/>
      <c r="I103" s="37"/>
      <c r="K103" s="39"/>
    </row>
    <row r="104" spans="1:11" ht="45" x14ac:dyDescent="0.25">
      <c r="A104" s="7" t="s">
        <v>193</v>
      </c>
      <c r="B104" s="11" t="s">
        <v>308</v>
      </c>
      <c r="C104" s="30">
        <v>6243</v>
      </c>
      <c r="D104" s="26">
        <v>15469</v>
      </c>
      <c r="E104" s="21">
        <v>8578</v>
      </c>
      <c r="F104" s="21">
        <v>17047</v>
      </c>
      <c r="H104" s="17"/>
      <c r="I104" s="37"/>
      <c r="K104" s="39"/>
    </row>
    <row r="105" spans="1:11" x14ac:dyDescent="0.25">
      <c r="A105" s="7" t="s">
        <v>194</v>
      </c>
      <c r="B105" s="11" t="s">
        <v>309</v>
      </c>
      <c r="C105" s="30"/>
      <c r="D105" s="26"/>
      <c r="E105" s="21"/>
      <c r="F105" s="21">
        <v>185</v>
      </c>
      <c r="H105" s="17"/>
    </row>
    <row r="106" spans="1:11" x14ac:dyDescent="0.25">
      <c r="A106" s="7" t="s">
        <v>195</v>
      </c>
      <c r="B106" s="11">
        <v>27</v>
      </c>
      <c r="C106" s="22">
        <v>32739</v>
      </c>
      <c r="D106" s="25">
        <v>34901</v>
      </c>
      <c r="E106" s="21">
        <v>1624</v>
      </c>
      <c r="F106" s="21">
        <v>29398</v>
      </c>
      <c r="H106" s="17"/>
      <c r="I106" s="37"/>
      <c r="K106" s="39"/>
    </row>
    <row r="107" spans="1:11" x14ac:dyDescent="0.25">
      <c r="A107" s="7" t="s">
        <v>262</v>
      </c>
      <c r="B107" s="11">
        <v>28</v>
      </c>
      <c r="C107" s="22">
        <f>f_14_3+f_15_3+f_16_3+f_17_3+f_18_3+C86+f_19_3+f_21_3+f_22_3+f_23_3+f_24_3+f_25_3+f_26_3+f_27_3</f>
        <v>1141017</v>
      </c>
      <c r="D107" s="25">
        <f>f_14_4+f_15_4+f_17_4+f_20_4+f_25_4+f_26_4+f_27_4</f>
        <v>3318175</v>
      </c>
      <c r="E107" s="21">
        <v>7848269</v>
      </c>
      <c r="F107" s="21">
        <v>13705261</v>
      </c>
      <c r="H107" s="17"/>
      <c r="I107" s="37"/>
      <c r="K107" s="39"/>
    </row>
    <row r="108" spans="1:11" ht="30" x14ac:dyDescent="0.25">
      <c r="A108" s="7" t="s">
        <v>263</v>
      </c>
      <c r="B108" s="11">
        <v>29</v>
      </c>
      <c r="C108" s="22">
        <f>f_13_3-f_28_3</f>
        <v>53106</v>
      </c>
      <c r="D108" s="25">
        <f>f_13_4-f_28_4</f>
        <v>-355154</v>
      </c>
      <c r="E108" s="21">
        <v>-27182</v>
      </c>
      <c r="F108" s="21">
        <v>326343</v>
      </c>
      <c r="H108" s="17"/>
      <c r="I108" s="37"/>
      <c r="K108" s="39"/>
    </row>
    <row r="109" spans="1:11" x14ac:dyDescent="0.25">
      <c r="A109" s="7" t="s">
        <v>196</v>
      </c>
      <c r="B109" s="11">
        <v>30</v>
      </c>
      <c r="C109" s="30"/>
      <c r="D109" s="26"/>
      <c r="E109" s="21"/>
      <c r="F109" s="21"/>
      <c r="H109" s="17"/>
    </row>
    <row r="110" spans="1:11" ht="30" x14ac:dyDescent="0.25">
      <c r="A110" s="7" t="s">
        <v>264</v>
      </c>
      <c r="B110" s="11">
        <v>31</v>
      </c>
      <c r="C110" s="22">
        <f>f_29_3-f_30_3</f>
        <v>53106</v>
      </c>
      <c r="D110" s="25">
        <f>f_29_4-f_30_4</f>
        <v>-355154</v>
      </c>
      <c r="E110" s="21">
        <v>-27182</v>
      </c>
      <c r="F110" s="21">
        <v>326343</v>
      </c>
      <c r="H110" s="17"/>
    </row>
    <row r="111" spans="1:11" x14ac:dyDescent="0.25">
      <c r="A111" s="7" t="s">
        <v>197</v>
      </c>
      <c r="B111" s="11">
        <v>32</v>
      </c>
      <c r="C111" s="30"/>
      <c r="D111" s="26"/>
      <c r="E111" s="21"/>
      <c r="F111" s="21"/>
      <c r="H111" s="17"/>
    </row>
    <row r="112" spans="1:11" ht="17.25" customHeight="1" x14ac:dyDescent="0.25">
      <c r="A112" s="7" t="s">
        <v>265</v>
      </c>
      <c r="B112" s="11">
        <v>33</v>
      </c>
      <c r="C112" s="22">
        <f>f_31_3</f>
        <v>53106</v>
      </c>
      <c r="D112" s="25">
        <f>f_31_4-f_32_4</f>
        <v>-355154</v>
      </c>
      <c r="E112" s="21">
        <v>-27182</v>
      </c>
      <c r="F112" s="21">
        <v>326343</v>
      </c>
      <c r="H112" s="17"/>
    </row>
    <row r="114" spans="1:4" x14ac:dyDescent="0.25">
      <c r="A114" s="12" t="s">
        <v>84</v>
      </c>
    </row>
    <row r="115" spans="1:4" x14ac:dyDescent="0.25">
      <c r="A115" s="12" t="s">
        <v>85</v>
      </c>
      <c r="B115" s="10" t="s">
        <v>86</v>
      </c>
      <c r="C115" s="17" t="s">
        <v>199</v>
      </c>
      <c r="D115" s="17" t="s">
        <v>87</v>
      </c>
    </row>
    <row r="117" spans="1:4" x14ac:dyDescent="0.25">
      <c r="A117" s="12" t="s">
        <v>88</v>
      </c>
      <c r="B117" s="10" t="s">
        <v>86</v>
      </c>
      <c r="C117" s="17" t="s">
        <v>89</v>
      </c>
      <c r="D117" s="17" t="s">
        <v>87</v>
      </c>
    </row>
    <row r="118" spans="1:4" x14ac:dyDescent="0.25">
      <c r="A118" s="12" t="s">
        <v>90</v>
      </c>
      <c r="B118" s="10" t="s">
        <v>86</v>
      </c>
      <c r="C118" s="17" t="s">
        <v>89</v>
      </c>
      <c r="D118" s="17" t="s">
        <v>87</v>
      </c>
    </row>
    <row r="119" spans="1:4" x14ac:dyDescent="0.25">
      <c r="A119" s="12" t="s">
        <v>91</v>
      </c>
      <c r="C119" s="17" t="s">
        <v>198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4" baseType="lpstr">
      <vt:lpstr>Баланс</vt:lpstr>
      <vt:lpstr>ОПиУ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2023-03-07T18:22:55Z</cp:lastPrinted>
  <dcterms:created xsi:type="dcterms:W3CDTF">2016-05-11T10:00:37Z</dcterms:created>
  <dcterms:modified xsi:type="dcterms:W3CDTF">2025-04-07T16:41:23Z</dcterms:modified>
</cp:coreProperties>
</file>